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emplate 1" sheetId="1" r:id="rId1"/>
    <sheet name="template 2" sheetId="2" r:id="rId2"/>
    <sheet name="Sheet3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<sst xmlns="http://schemas.openxmlformats.org/spreadsheetml/2006/main" count="54" uniqueCount="19">
  <si>
    <t>Due Date</t>
  </si>
  <si>
    <t xml:space="preserve">Principal </t>
  </si>
  <si>
    <t>SF</t>
  </si>
  <si>
    <t>Gross Interest</t>
  </si>
  <si>
    <t>Net Interest</t>
  </si>
  <si>
    <t>Prin Bal</t>
  </si>
  <si>
    <t>Interest Rate:</t>
  </si>
  <si>
    <t>P&amp;I Constant:</t>
  </si>
  <si>
    <t>Curtailment</t>
  </si>
  <si>
    <t xml:space="preserve">Diff: </t>
  </si>
  <si>
    <t>S/F</t>
  </si>
  <si>
    <t>Ln #</t>
  </si>
  <si>
    <t>PFI #</t>
  </si>
  <si>
    <t>Remit Type</t>
  </si>
  <si>
    <t>Prin Adj</t>
  </si>
  <si>
    <t>Int Adj</t>
  </si>
  <si>
    <t>PFI  Application</t>
  </si>
  <si>
    <t>A/A</t>
  </si>
  <si>
    <t>Master Servicer Application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</si>
</sst>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mmm\-yyyy"/>
    <numFmt numFmtId="167" formatCode="#,##0.000_);[Red]\(#,##0.000\)"/>
    <numFmt numFmtId="168" formatCode="#,##0.0000_);[Red]\(#,##0.0000\)"/>
    <numFmt numFmtId="169" formatCode="#,##0.00000_);[Red]\(#,##0.00000\)"/>
    <numFmt numFmtId="170" formatCode="0.00000"/>
    <numFmt numFmtId="171" formatCode="&quot;$&quot;#,##0.00;\(&quot;$&quot;#,##0.00\)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0" fontId="0" fillId="0" borderId="0" xfId="0" applyNumberFormat="1" applyAlignment="1">
      <alignment/>
    </xf>
    <xf numFmtId="40" fontId="1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40" fontId="0" fillId="0" borderId="11" xfId="0" applyNumberFormat="1" applyBorder="1" applyAlignment="1">
      <alignment/>
    </xf>
    <xf numFmtId="4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right"/>
    </xf>
    <xf numFmtId="40" fontId="0" fillId="35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19" borderId="0" xfId="0" applyNumberFormat="1" applyFill="1" applyAlignment="1">
      <alignment/>
    </xf>
    <xf numFmtId="16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65" fontId="0" fillId="11" borderId="12" xfId="0" applyNumberFormat="1" applyFill="1" applyBorder="1" applyAlignment="1">
      <alignment/>
    </xf>
    <xf numFmtId="40" fontId="0" fillId="11" borderId="13" xfId="0" applyNumberFormat="1" applyFill="1" applyBorder="1" applyAlignment="1">
      <alignment/>
    </xf>
    <xf numFmtId="165" fontId="0" fillId="11" borderId="14" xfId="0" applyNumberFormat="1" applyFill="1" applyBorder="1" applyAlignment="1">
      <alignment/>
    </xf>
    <xf numFmtId="40" fontId="0" fillId="11" borderId="15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71" fontId="4" fillId="19" borderId="16" xfId="55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71" fontId="3" fillId="19" borderId="16" xfId="55" applyNumberFormat="1" applyFont="1" applyFill="1" applyBorder="1" applyAlignment="1">
      <alignment horizontal="right" wrapText="1"/>
      <protection/>
    </xf>
    <xf numFmtId="0" fontId="0" fillId="19" borderId="0" xfId="0" applyFont="1" applyFill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9.140625" style="5" customWidth="1"/>
    <col min="2" max="2" width="10.28125" style="2" bestFit="1" customWidth="1"/>
    <col min="3" max="3" width="12.7109375" style="2" bestFit="1" customWidth="1"/>
    <col min="4" max="4" width="14.421875" style="2" bestFit="1" customWidth="1"/>
    <col min="5" max="5" width="10.57421875" style="2" bestFit="1" customWidth="1"/>
    <col min="6" max="6" width="10.57421875" style="2" customWidth="1"/>
    <col min="7" max="7" width="11.00390625" style="2" bestFit="1" customWidth="1"/>
    <col min="8" max="8" width="3.421875" style="1" customWidth="1"/>
    <col min="10" max="10" width="9.7109375" style="0" bestFit="1" customWidth="1"/>
    <col min="11" max="11" width="13.57421875" style="0" bestFit="1" customWidth="1"/>
    <col min="12" max="12" width="8.7109375" style="0" bestFit="1" customWidth="1"/>
    <col min="13" max="13" width="11.28125" style="0" bestFit="1" customWidth="1"/>
    <col min="14" max="14" width="11.00390625" style="0" bestFit="1" customWidth="1"/>
    <col min="15" max="15" width="12.28125" style="2" bestFit="1" customWidth="1"/>
  </cols>
  <sheetData>
    <row r="1" spans="3:14" ht="12.75">
      <c r="C1" s="2" t="s">
        <v>6</v>
      </c>
      <c r="D1" s="15">
        <v>0.02375</v>
      </c>
      <c r="F1" s="8" t="s">
        <v>16</v>
      </c>
      <c r="H1" s="10"/>
      <c r="I1" s="9" t="s">
        <v>18</v>
      </c>
      <c r="K1" s="2"/>
      <c r="L1" s="4"/>
      <c r="M1" s="12" t="s">
        <v>11</v>
      </c>
      <c r="N1" s="17"/>
    </row>
    <row r="2" spans="3:14" ht="12.75">
      <c r="C2" s="2" t="s">
        <v>7</v>
      </c>
      <c r="D2" s="28">
        <v>300.72</v>
      </c>
      <c r="H2" s="10"/>
      <c r="J2" s="12" t="s">
        <v>7</v>
      </c>
      <c r="K2" s="22">
        <f>D2</f>
        <v>300.72</v>
      </c>
      <c r="L2" s="2"/>
      <c r="M2" s="12" t="s">
        <v>12</v>
      </c>
      <c r="N2" s="29"/>
    </row>
    <row r="3" spans="3:14" ht="12.75">
      <c r="C3" s="2" t="s">
        <v>10</v>
      </c>
      <c r="D3" s="16">
        <v>0.0025</v>
      </c>
      <c r="H3" s="10"/>
      <c r="K3" s="14"/>
      <c r="M3" s="12" t="s">
        <v>13</v>
      </c>
      <c r="N3" s="26" t="s">
        <v>17</v>
      </c>
    </row>
    <row r="4" spans="1:15" ht="12.75">
      <c r="A4" s="6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8</v>
      </c>
      <c r="G4" s="3" t="s">
        <v>5</v>
      </c>
      <c r="H4" s="11"/>
      <c r="I4" s="6" t="s">
        <v>0</v>
      </c>
      <c r="J4" s="3" t="s">
        <v>1</v>
      </c>
      <c r="K4" s="3" t="s">
        <v>3</v>
      </c>
      <c r="L4" s="3" t="s">
        <v>2</v>
      </c>
      <c r="M4" s="3" t="s">
        <v>4</v>
      </c>
      <c r="N4" s="3" t="s">
        <v>8</v>
      </c>
      <c r="O4" s="3" t="s">
        <v>5</v>
      </c>
    </row>
    <row r="5" spans="7:15" ht="15">
      <c r="G5" s="24">
        <v>20431.71</v>
      </c>
      <c r="H5" s="27"/>
      <c r="I5" s="5"/>
      <c r="J5" s="2"/>
      <c r="K5" s="2"/>
      <c r="L5" s="2"/>
      <c r="M5" s="2"/>
      <c r="N5" s="2"/>
      <c r="O5" s="2">
        <f>G5</f>
        <v>20431.71</v>
      </c>
    </row>
    <row r="6" spans="1:15" ht="12.75">
      <c r="A6" s="23">
        <v>44743</v>
      </c>
      <c r="B6" s="2">
        <f>$D$2-C6</f>
        <v>260.28224062500004</v>
      </c>
      <c r="C6" s="2">
        <f>G5*$D$1/12</f>
        <v>40.437759375</v>
      </c>
      <c r="D6" s="2">
        <f>C6*$D$3/$D$1</f>
        <v>4.25660625</v>
      </c>
      <c r="E6" s="2">
        <f>C6-D6</f>
        <v>36.181153125</v>
      </c>
      <c r="F6" s="22"/>
      <c r="G6" s="2">
        <f>G5-B6-F6</f>
        <v>20171.427759374998</v>
      </c>
      <c r="H6" s="27"/>
      <c r="I6" s="23">
        <v>44743</v>
      </c>
      <c r="J6" s="2">
        <f>$K$2-K6</f>
        <v>260.28224062500004</v>
      </c>
      <c r="K6" s="2">
        <f>O5*$D$1/12</f>
        <v>40.437759375</v>
      </c>
      <c r="L6" s="2">
        <f>K6*$D$3/$D$1</f>
        <v>4.25660625</v>
      </c>
      <c r="M6" s="2">
        <f>K6-L6</f>
        <v>36.181153125</v>
      </c>
      <c r="N6" s="22"/>
      <c r="O6" s="2">
        <f>O5-J6-N6</f>
        <v>20171.427759374998</v>
      </c>
    </row>
    <row r="7" spans="1:15" ht="12.75">
      <c r="A7" s="23">
        <v>44774</v>
      </c>
      <c r="B7" s="2">
        <f>$D$2-C7</f>
        <v>260.79738255957034</v>
      </c>
      <c r="C7" s="2">
        <f>G6*$D$1/12</f>
        <v>39.92261744042968</v>
      </c>
      <c r="D7" s="2">
        <f>C7*$D$3/$D$1</f>
        <v>4.202380783203125</v>
      </c>
      <c r="E7" s="2">
        <f>C7-D7</f>
        <v>35.72023665722656</v>
      </c>
      <c r="F7" s="22"/>
      <c r="G7" s="2">
        <f>G6-B7-F7</f>
        <v>19910.63037681543</v>
      </c>
      <c r="H7" s="27"/>
      <c r="I7" s="23">
        <v>44774</v>
      </c>
      <c r="J7" s="2">
        <f aca="true" t="shared" si="0" ref="J7:J12">$K$2-K7</f>
        <v>260.79738255957034</v>
      </c>
      <c r="K7" s="2">
        <f aca="true" t="shared" si="1" ref="K7:K12">O6*$D$1/12</f>
        <v>39.92261744042968</v>
      </c>
      <c r="L7" s="2">
        <f aca="true" t="shared" si="2" ref="L7:L12">K7*$D$3/$D$1</f>
        <v>4.202380783203125</v>
      </c>
      <c r="M7" s="2">
        <f aca="true" t="shared" si="3" ref="M7:M12">K7-L7</f>
        <v>35.72023665722656</v>
      </c>
      <c r="N7" s="22"/>
      <c r="O7" s="2">
        <f aca="true" t="shared" si="4" ref="O7:O12">O6-J7-N7</f>
        <v>19910.63037681543</v>
      </c>
    </row>
    <row r="8" spans="1:15" ht="12.75">
      <c r="A8" s="23">
        <v>44805</v>
      </c>
      <c r="B8" s="2">
        <f>$D$2-C8</f>
        <v>261.31354404588615</v>
      </c>
      <c r="C8" s="2">
        <f>G7*$D$1/12</f>
        <v>39.40645595411387</v>
      </c>
      <c r="D8" s="2">
        <f>C8*$D$3/$D$1</f>
        <v>4.148047995169882</v>
      </c>
      <c r="E8" s="2">
        <f>C8-D8</f>
        <v>35.25840795894399</v>
      </c>
      <c r="F8" s="22"/>
      <c r="G8" s="2">
        <f>G7-B8-F8</f>
        <v>19649.316832769542</v>
      </c>
      <c r="H8" s="27"/>
      <c r="I8" s="23">
        <v>44805</v>
      </c>
      <c r="J8" s="2">
        <f t="shared" si="0"/>
        <v>261.31354404588615</v>
      </c>
      <c r="K8" s="2">
        <f t="shared" si="1"/>
        <v>39.40645595411387</v>
      </c>
      <c r="L8" s="2">
        <f t="shared" si="2"/>
        <v>4.148047995169882</v>
      </c>
      <c r="M8" s="2">
        <f t="shared" si="3"/>
        <v>35.25840795894399</v>
      </c>
      <c r="N8" s="22"/>
      <c r="O8" s="2">
        <f t="shared" si="4"/>
        <v>19649.316832769542</v>
      </c>
    </row>
    <row r="9" spans="1:15" ht="12.75">
      <c r="A9" s="23">
        <v>44835</v>
      </c>
      <c r="B9" s="2">
        <f>$D$2-C9</f>
        <v>261.8307271018103</v>
      </c>
      <c r="C9" s="2">
        <f>G8*$D$1/12</f>
        <v>38.88927289818972</v>
      </c>
      <c r="D9" s="2">
        <f>C9*$D$3/$D$1</f>
        <v>4.093607673493655</v>
      </c>
      <c r="E9" s="2">
        <f>C9-D9</f>
        <v>34.795665224696066</v>
      </c>
      <c r="F9" s="22"/>
      <c r="G9" s="2">
        <f>G8-B9-F9</f>
        <v>19387.486105667733</v>
      </c>
      <c r="H9" s="27"/>
      <c r="I9" s="23">
        <v>44835</v>
      </c>
      <c r="J9" s="2">
        <f t="shared" si="0"/>
        <v>261.8307271018103</v>
      </c>
      <c r="K9" s="2">
        <f t="shared" si="1"/>
        <v>38.88927289818972</v>
      </c>
      <c r="L9" s="2">
        <f t="shared" si="2"/>
        <v>4.093607673493655</v>
      </c>
      <c r="M9" s="2">
        <f t="shared" si="3"/>
        <v>34.795665224696066</v>
      </c>
      <c r="N9" s="22"/>
      <c r="O9" s="2">
        <f t="shared" si="4"/>
        <v>19387.486105667733</v>
      </c>
    </row>
    <row r="10" spans="1:15" ht="12.75">
      <c r="A10" s="23">
        <v>44866</v>
      </c>
      <c r="B10" s="2">
        <f>$D$2-C10</f>
        <v>262.3489337491993</v>
      </c>
      <c r="C10" s="2">
        <f>G9*$D$1/12</f>
        <v>38.37106625080072</v>
      </c>
      <c r="D10" s="2">
        <f>C10*$D$3/$D$1</f>
        <v>4.039059605347444</v>
      </c>
      <c r="E10" s="2">
        <f>C10-D10</f>
        <v>34.332006645453276</v>
      </c>
      <c r="F10" s="22"/>
      <c r="G10" s="2">
        <f>G9-B10-F10</f>
        <v>19125.137171918534</v>
      </c>
      <c r="H10" s="27"/>
      <c r="I10" s="23">
        <v>44866</v>
      </c>
      <c r="J10" s="2">
        <f t="shared" si="0"/>
        <v>262.3489337491993</v>
      </c>
      <c r="K10" s="2">
        <f t="shared" si="1"/>
        <v>38.37106625080072</v>
      </c>
      <c r="L10" s="2">
        <f t="shared" si="2"/>
        <v>4.039059605347444</v>
      </c>
      <c r="M10" s="2">
        <f t="shared" si="3"/>
        <v>34.332006645453276</v>
      </c>
      <c r="N10" s="22"/>
      <c r="O10" s="2">
        <f t="shared" si="4"/>
        <v>19125.137171918534</v>
      </c>
    </row>
    <row r="11" spans="1:14" ht="12.75">
      <c r="A11" s="23"/>
      <c r="F11" s="22"/>
      <c r="H11" s="27"/>
      <c r="I11" s="23"/>
      <c r="J11" s="2"/>
      <c r="K11" s="2"/>
      <c r="L11" s="2"/>
      <c r="M11" s="2"/>
      <c r="N11" s="22"/>
    </row>
    <row r="12" spans="1:14" ht="12.75">
      <c r="A12" s="23"/>
      <c r="F12" s="22"/>
      <c r="H12" s="27"/>
      <c r="I12" s="23"/>
      <c r="J12" s="2"/>
      <c r="K12" s="2"/>
      <c r="L12" s="2"/>
      <c r="M12" s="2"/>
      <c r="N12" s="22"/>
    </row>
    <row r="14" spans="2:14" ht="12.75">
      <c r="B14" s="2">
        <f>SUM(B6:B13)</f>
        <v>1306.572828081466</v>
      </c>
      <c r="C14" s="2">
        <f>SUM(C6:C13)</f>
        <v>197.027171918534</v>
      </c>
      <c r="D14" s="2">
        <f>SUM(D6:D13)</f>
        <v>20.739702307214106</v>
      </c>
      <c r="E14" s="2">
        <f>SUM(E6:E13)</f>
        <v>176.2874696113199</v>
      </c>
      <c r="F14" s="2">
        <f>SUM(F6:F13)</f>
        <v>0</v>
      </c>
      <c r="J14" s="2">
        <f>SUM(J6:J13)</f>
        <v>1306.572828081466</v>
      </c>
      <c r="K14" s="2">
        <f>SUM(K6:K13)</f>
        <v>197.027171918534</v>
      </c>
      <c r="L14" s="2">
        <f>SUM(L6:L13)</f>
        <v>20.739702307214106</v>
      </c>
      <c r="M14" s="2">
        <f>SUM(M6:M13)</f>
        <v>176.2874696113199</v>
      </c>
      <c r="N14" s="2">
        <f>SUM(N6:N13)</f>
        <v>0</v>
      </c>
    </row>
    <row r="15" spans="2:6" ht="12.75">
      <c r="B15" s="7">
        <f>J14</f>
        <v>1306.572828081466</v>
      </c>
      <c r="C15" s="7">
        <f>K14</f>
        <v>197.027171918534</v>
      </c>
      <c r="D15" s="7">
        <f>L14</f>
        <v>20.739702307214106</v>
      </c>
      <c r="E15" s="7">
        <f>M14</f>
        <v>176.2874696113199</v>
      </c>
      <c r="F15" s="7">
        <f>N14</f>
        <v>0</v>
      </c>
    </row>
    <row r="16" spans="1:6" ht="12.75">
      <c r="A16" s="5" t="s">
        <v>9</v>
      </c>
      <c r="B16" s="13">
        <f>B14-B15</f>
        <v>0</v>
      </c>
      <c r="C16" s="2">
        <f>C14-C15</f>
        <v>0</v>
      </c>
      <c r="D16" s="2">
        <f>D14-D15</f>
        <v>0</v>
      </c>
      <c r="E16" s="13">
        <f>E14-E15</f>
        <v>0</v>
      </c>
      <c r="F16" s="2">
        <f>F14-F15</f>
        <v>0</v>
      </c>
    </row>
    <row r="17" spans="19:21" ht="12.75">
      <c r="S17" s="30"/>
      <c r="T17" s="30"/>
      <c r="U17" s="30"/>
    </row>
    <row r="18" ht="12.75">
      <c r="I18" s="25"/>
    </row>
    <row r="19" spans="1:25" ht="12.75">
      <c r="A19" s="18" t="s">
        <v>14</v>
      </c>
      <c r="B19" s="19">
        <f>B16+F16</f>
        <v>0</v>
      </c>
      <c r="Y19" s="31"/>
    </row>
    <row r="20" spans="1:2" ht="12.75">
      <c r="A20" s="20" t="s">
        <v>15</v>
      </c>
      <c r="B20" s="21">
        <f>E16</f>
        <v>0</v>
      </c>
    </row>
    <row r="21" spans="2:6" ht="12.75">
      <c r="B21"/>
      <c r="C21"/>
      <c r="D21"/>
      <c r="E21"/>
      <c r="F21"/>
    </row>
    <row r="22" spans="2:6" ht="12.75">
      <c r="B22"/>
      <c r="C22"/>
      <c r="D22"/>
      <c r="E22"/>
      <c r="F22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5" customWidth="1"/>
    <col min="2" max="2" width="10.28125" style="2" bestFit="1" customWidth="1"/>
    <col min="3" max="3" width="12.7109375" style="2" bestFit="1" customWidth="1"/>
    <col min="4" max="4" width="14.421875" style="2" bestFit="1" customWidth="1"/>
    <col min="5" max="5" width="10.57421875" style="2" bestFit="1" customWidth="1"/>
    <col min="6" max="6" width="10.57421875" style="2" customWidth="1"/>
    <col min="7" max="7" width="11.00390625" style="2" bestFit="1" customWidth="1"/>
    <col min="8" max="8" width="3.421875" style="1" customWidth="1"/>
    <col min="10" max="10" width="9.7109375" style="0" bestFit="1" customWidth="1"/>
    <col min="11" max="11" width="13.57421875" style="0" bestFit="1" customWidth="1"/>
    <col min="12" max="12" width="8.7109375" style="0" bestFit="1" customWidth="1"/>
    <col min="13" max="13" width="11.28125" style="0" bestFit="1" customWidth="1"/>
    <col min="14" max="14" width="11.00390625" style="0" bestFit="1" customWidth="1"/>
    <col min="15" max="15" width="12.28125" style="2" bestFit="1" customWidth="1"/>
  </cols>
  <sheetData>
    <row r="1" spans="3:14" ht="12.75">
      <c r="C1" s="2" t="s">
        <v>6</v>
      </c>
      <c r="D1" s="15">
        <v>0.0325</v>
      </c>
      <c r="F1" s="8" t="s">
        <v>16</v>
      </c>
      <c r="H1" s="10"/>
      <c r="I1" s="9" t="s">
        <v>18</v>
      </c>
      <c r="K1" s="2"/>
      <c r="L1" s="4"/>
      <c r="M1" s="12" t="s">
        <v>11</v>
      </c>
      <c r="N1" s="17"/>
    </row>
    <row r="2" spans="3:14" ht="12.75">
      <c r="C2" s="2" t="s">
        <v>7</v>
      </c>
      <c r="D2" s="28">
        <v>630.51</v>
      </c>
      <c r="H2" s="10"/>
      <c r="J2" s="12" t="s">
        <v>7</v>
      </c>
      <c r="K2" s="22">
        <f>D2</f>
        <v>630.51</v>
      </c>
      <c r="L2" s="2"/>
      <c r="M2" s="12" t="s">
        <v>12</v>
      </c>
      <c r="N2" s="26"/>
    </row>
    <row r="3" spans="3:14" ht="12.75">
      <c r="C3" s="2" t="s">
        <v>10</v>
      </c>
      <c r="D3" s="16">
        <v>0.0025</v>
      </c>
      <c r="H3" s="10"/>
      <c r="K3" s="14"/>
      <c r="M3" s="12" t="s">
        <v>13</v>
      </c>
      <c r="N3" s="26" t="s">
        <v>17</v>
      </c>
    </row>
    <row r="4" spans="1:15" ht="12.75">
      <c r="A4" s="6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8</v>
      </c>
      <c r="G4" s="3" t="s">
        <v>5</v>
      </c>
      <c r="H4" s="11"/>
      <c r="I4" s="6" t="s">
        <v>0</v>
      </c>
      <c r="J4" s="3" t="s">
        <v>1</v>
      </c>
      <c r="K4" s="3" t="s">
        <v>3</v>
      </c>
      <c r="L4" s="3" t="s">
        <v>2</v>
      </c>
      <c r="M4" s="3" t="s">
        <v>4</v>
      </c>
      <c r="N4" s="3" t="s">
        <v>8</v>
      </c>
      <c r="O4" s="3" t="s">
        <v>5</v>
      </c>
    </row>
    <row r="5" spans="7:15" ht="15">
      <c r="G5" s="24">
        <v>33614.23</v>
      </c>
      <c r="H5" s="27"/>
      <c r="I5" s="5"/>
      <c r="J5" s="2"/>
      <c r="K5" s="2"/>
      <c r="L5" s="2"/>
      <c r="M5" s="2"/>
      <c r="N5" s="2"/>
      <c r="O5" s="2">
        <f>G5</f>
        <v>33614.23</v>
      </c>
    </row>
    <row r="6" spans="1:15" ht="12.75">
      <c r="A6" s="23">
        <v>43983</v>
      </c>
      <c r="B6" s="2">
        <f>$D$2-C6</f>
        <v>539.4714604166667</v>
      </c>
      <c r="C6" s="2">
        <f>G5*$D$1/12</f>
        <v>91.03853958333333</v>
      </c>
      <c r="D6" s="2">
        <f>C6*$D$3/$D$1</f>
        <v>7.002964583333333</v>
      </c>
      <c r="E6" s="2">
        <f>C6-D6</f>
        <v>84.035575</v>
      </c>
      <c r="G6" s="2">
        <f>G5-B6-F6</f>
        <v>33074.75853958334</v>
      </c>
      <c r="H6" s="27"/>
      <c r="I6" s="23">
        <v>43983</v>
      </c>
      <c r="J6" s="2">
        <f>$K$2-K6</f>
        <v>539.4714604166667</v>
      </c>
      <c r="K6" s="2">
        <f>O5*$D$1/12</f>
        <v>91.03853958333333</v>
      </c>
      <c r="L6" s="2">
        <f>K6*$D$3/$D$1</f>
        <v>7.002964583333333</v>
      </c>
      <c r="M6" s="2">
        <f>K6-L6</f>
        <v>84.035575</v>
      </c>
      <c r="N6" s="22"/>
      <c r="O6" s="2">
        <f aca="true" t="shared" si="0" ref="O6:O13">O5-J6-N6</f>
        <v>33074.75853958334</v>
      </c>
    </row>
    <row r="7" spans="1:15" ht="12.75">
      <c r="A7" s="23">
        <v>44013</v>
      </c>
      <c r="B7" s="2">
        <f aca="true" t="shared" si="1" ref="B7:B13">$D$2-C7</f>
        <v>540.9325289552951</v>
      </c>
      <c r="C7" s="2">
        <f aca="true" t="shared" si="2" ref="C7:C13">G6*$D$1/12</f>
        <v>89.57747104470486</v>
      </c>
      <c r="D7" s="2">
        <f aca="true" t="shared" si="3" ref="D7:D13">C7*$D$3/$D$1</f>
        <v>6.890574695746528</v>
      </c>
      <c r="E7" s="2">
        <f aca="true" t="shared" si="4" ref="E7:E13">C7-D7</f>
        <v>82.68689634895834</v>
      </c>
      <c r="G7" s="2">
        <f aca="true" t="shared" si="5" ref="G7:G13">G6-B7-F7</f>
        <v>32533.826010628043</v>
      </c>
      <c r="H7" s="27"/>
      <c r="I7" s="23">
        <v>44013</v>
      </c>
      <c r="J7" s="2">
        <f aca="true" t="shared" si="6" ref="J7:J13">$K$2-K7</f>
        <v>540.9325289552951</v>
      </c>
      <c r="K7" s="2">
        <f aca="true" t="shared" si="7" ref="K7:K13">O6*$D$1/12</f>
        <v>89.57747104470486</v>
      </c>
      <c r="L7" s="2">
        <f aca="true" t="shared" si="8" ref="L7:L13">K7*$D$3/$D$1</f>
        <v>6.890574695746528</v>
      </c>
      <c r="M7" s="2">
        <f aca="true" t="shared" si="9" ref="M7:M13">K7-L7</f>
        <v>82.68689634895834</v>
      </c>
      <c r="N7" s="22"/>
      <c r="O7" s="2">
        <f t="shared" si="0"/>
        <v>32533.826010628043</v>
      </c>
    </row>
    <row r="8" spans="1:15" ht="12.75">
      <c r="A8" s="23">
        <v>44044</v>
      </c>
      <c r="B8" s="2">
        <f t="shared" si="1"/>
        <v>542.3975545545491</v>
      </c>
      <c r="C8" s="2">
        <f t="shared" si="2"/>
        <v>88.11244544545094</v>
      </c>
      <c r="D8" s="2">
        <f t="shared" si="3"/>
        <v>6.777880418880842</v>
      </c>
      <c r="E8" s="2">
        <f t="shared" si="4"/>
        <v>81.3345650265701</v>
      </c>
      <c r="G8" s="2">
        <f t="shared" si="5"/>
        <v>31991.428456073496</v>
      </c>
      <c r="H8" s="10"/>
      <c r="I8" s="23">
        <v>44044</v>
      </c>
      <c r="J8" s="2">
        <f t="shared" si="6"/>
        <v>542.3975545545491</v>
      </c>
      <c r="K8" s="2">
        <f t="shared" si="7"/>
        <v>88.11244544545094</v>
      </c>
      <c r="L8" s="2">
        <f t="shared" si="8"/>
        <v>6.777880418880842</v>
      </c>
      <c r="M8" s="2">
        <f t="shared" si="9"/>
        <v>81.3345650265701</v>
      </c>
      <c r="N8" s="22"/>
      <c r="O8" s="2">
        <f t="shared" si="0"/>
        <v>31991.428456073496</v>
      </c>
    </row>
    <row r="9" spans="1:15" ht="12.75">
      <c r="A9" s="23">
        <v>44075</v>
      </c>
      <c r="B9" s="2">
        <f t="shared" si="1"/>
        <v>543.8665479314676</v>
      </c>
      <c r="C9" s="2">
        <f t="shared" si="2"/>
        <v>86.64345206853238</v>
      </c>
      <c r="D9" s="2">
        <f t="shared" si="3"/>
        <v>6.664880928348645</v>
      </c>
      <c r="E9" s="2">
        <f t="shared" si="4"/>
        <v>79.97857114018373</v>
      </c>
      <c r="G9" s="2">
        <f t="shared" si="5"/>
        <v>31447.56190814203</v>
      </c>
      <c r="H9" s="10"/>
      <c r="I9" s="23">
        <v>44075</v>
      </c>
      <c r="J9" s="2">
        <f t="shared" si="6"/>
        <v>543.8665479314676</v>
      </c>
      <c r="K9" s="2">
        <f t="shared" si="7"/>
        <v>86.64345206853238</v>
      </c>
      <c r="L9" s="2">
        <f t="shared" si="8"/>
        <v>6.664880928348645</v>
      </c>
      <c r="M9" s="2">
        <f t="shared" si="9"/>
        <v>79.97857114018373</v>
      </c>
      <c r="N9" s="22"/>
      <c r="O9" s="2">
        <f t="shared" si="0"/>
        <v>31447.56190814203</v>
      </c>
    </row>
    <row r="10" spans="1:15" ht="12.75">
      <c r="A10" s="23">
        <v>44105</v>
      </c>
      <c r="B10" s="2">
        <f t="shared" si="1"/>
        <v>545.3395198321153</v>
      </c>
      <c r="C10" s="2">
        <f t="shared" si="2"/>
        <v>85.17048016788466</v>
      </c>
      <c r="D10" s="2">
        <f t="shared" si="3"/>
        <v>6.551575397529589</v>
      </c>
      <c r="E10" s="2">
        <f t="shared" si="4"/>
        <v>78.61890477035507</v>
      </c>
      <c r="G10" s="2">
        <f t="shared" si="5"/>
        <v>30902.222388309914</v>
      </c>
      <c r="H10" s="10"/>
      <c r="I10" s="23">
        <v>44105</v>
      </c>
      <c r="J10" s="2">
        <f t="shared" si="6"/>
        <v>545.3395198321153</v>
      </c>
      <c r="K10" s="2">
        <f t="shared" si="7"/>
        <v>85.17048016788466</v>
      </c>
      <c r="L10" s="2">
        <f t="shared" si="8"/>
        <v>6.551575397529589</v>
      </c>
      <c r="M10" s="2">
        <f t="shared" si="9"/>
        <v>78.61890477035507</v>
      </c>
      <c r="N10" s="22"/>
      <c r="O10" s="2">
        <f t="shared" si="0"/>
        <v>30902.222388309914</v>
      </c>
    </row>
    <row r="11" spans="1:15" ht="12.75">
      <c r="A11" s="23">
        <v>44136</v>
      </c>
      <c r="B11" s="2">
        <f t="shared" si="1"/>
        <v>546.8164810316606</v>
      </c>
      <c r="C11" s="2">
        <f t="shared" si="2"/>
        <v>83.69351896833935</v>
      </c>
      <c r="D11" s="2">
        <f t="shared" si="3"/>
        <v>6.437962997564566</v>
      </c>
      <c r="E11" s="2">
        <f t="shared" si="4"/>
        <v>77.25555597077478</v>
      </c>
      <c r="G11" s="2">
        <f t="shared" si="5"/>
        <v>30355.405907278255</v>
      </c>
      <c r="H11" s="10"/>
      <c r="I11" s="23">
        <v>44136</v>
      </c>
      <c r="J11" s="2">
        <f t="shared" si="6"/>
        <v>546.8164810316606</v>
      </c>
      <c r="K11" s="2">
        <f t="shared" si="7"/>
        <v>83.69351896833935</v>
      </c>
      <c r="L11" s="2">
        <f t="shared" si="8"/>
        <v>6.437962997564566</v>
      </c>
      <c r="M11" s="2">
        <f t="shared" si="9"/>
        <v>77.25555597077478</v>
      </c>
      <c r="N11" s="22"/>
      <c r="O11" s="2">
        <f t="shared" si="0"/>
        <v>30355.405907278255</v>
      </c>
    </row>
    <row r="12" spans="1:15" ht="12.75">
      <c r="A12" s="23">
        <v>44166</v>
      </c>
      <c r="B12" s="2">
        <f t="shared" si="1"/>
        <v>548.2974423344547</v>
      </c>
      <c r="C12" s="2">
        <f t="shared" si="2"/>
        <v>82.21255766554528</v>
      </c>
      <c r="D12" s="2">
        <f t="shared" si="3"/>
        <v>6.324042897349637</v>
      </c>
      <c r="E12" s="2">
        <f t="shared" si="4"/>
        <v>75.88851476819563</v>
      </c>
      <c r="G12" s="2">
        <f t="shared" si="5"/>
        <v>29807.1084649438</v>
      </c>
      <c r="H12" s="10"/>
      <c r="I12" s="23">
        <v>44166</v>
      </c>
      <c r="J12" s="2">
        <f t="shared" si="6"/>
        <v>548.2974423344547</v>
      </c>
      <c r="K12" s="2">
        <f t="shared" si="7"/>
        <v>82.21255766554528</v>
      </c>
      <c r="L12" s="2">
        <f t="shared" si="8"/>
        <v>6.324042897349637</v>
      </c>
      <c r="M12" s="2">
        <f t="shared" si="9"/>
        <v>75.88851476819563</v>
      </c>
      <c r="N12" s="22"/>
      <c r="O12" s="2">
        <f t="shared" si="0"/>
        <v>29807.1084649438</v>
      </c>
    </row>
    <row r="13" spans="1:15" ht="12.75">
      <c r="A13" s="23">
        <v>44197</v>
      </c>
      <c r="B13" s="2">
        <f t="shared" si="1"/>
        <v>549.7824145741105</v>
      </c>
      <c r="C13" s="2">
        <f t="shared" si="2"/>
        <v>80.72758542588947</v>
      </c>
      <c r="D13" s="2">
        <f t="shared" si="3"/>
        <v>6.209814263529959</v>
      </c>
      <c r="E13" s="2">
        <f t="shared" si="4"/>
        <v>74.51777116235951</v>
      </c>
      <c r="G13" s="2">
        <f t="shared" si="5"/>
        <v>29257.32605036969</v>
      </c>
      <c r="H13" s="10"/>
      <c r="I13" s="23">
        <v>44197</v>
      </c>
      <c r="J13" s="2">
        <f t="shared" si="6"/>
        <v>549.7824145741105</v>
      </c>
      <c r="K13" s="2">
        <f t="shared" si="7"/>
        <v>80.72758542588947</v>
      </c>
      <c r="L13" s="2">
        <f t="shared" si="8"/>
        <v>6.209814263529959</v>
      </c>
      <c r="M13" s="2">
        <f t="shared" si="9"/>
        <v>74.51777116235951</v>
      </c>
      <c r="N13" s="22"/>
      <c r="O13" s="2">
        <f t="shared" si="0"/>
        <v>29257.32605036969</v>
      </c>
    </row>
    <row r="14" spans="1:15" ht="12.75">
      <c r="A14" s="23">
        <v>44228</v>
      </c>
      <c r="B14" s="2">
        <f aca="true" t="shared" si="10" ref="B14:B23">$D$2-C14</f>
        <v>551.271408613582</v>
      </c>
      <c r="C14" s="2">
        <f aca="true" t="shared" si="11" ref="C14:C23">G13*$D$1/12</f>
        <v>79.23859138641792</v>
      </c>
      <c r="D14" s="2">
        <f aca="true" t="shared" si="12" ref="D14:D23">C14*$D$3/$D$1</f>
        <v>6.095276260493686</v>
      </c>
      <c r="E14" s="2">
        <f aca="true" t="shared" si="13" ref="E14:E23">C14-D14</f>
        <v>73.14331512592423</v>
      </c>
      <c r="G14" s="2">
        <f aca="true" t="shared" si="14" ref="G14:G23">G13-B14-F14</f>
        <v>28706.05464175611</v>
      </c>
      <c r="H14" s="10"/>
      <c r="I14" s="23">
        <v>44228</v>
      </c>
      <c r="J14" s="2">
        <f aca="true" t="shared" si="15" ref="J14:J23">$K$2-K14</f>
        <v>551.271408613582</v>
      </c>
      <c r="K14" s="2">
        <f aca="true" t="shared" si="16" ref="K14:K23">O13*$D$1/12</f>
        <v>79.23859138641792</v>
      </c>
      <c r="L14" s="2">
        <f aca="true" t="shared" si="17" ref="L14:L23">K14*$D$3/$D$1</f>
        <v>6.095276260493686</v>
      </c>
      <c r="M14" s="2">
        <f aca="true" t="shared" si="18" ref="M14:M23">K14-L14</f>
        <v>73.14331512592423</v>
      </c>
      <c r="N14" s="22"/>
      <c r="O14" s="2">
        <f aca="true" t="shared" si="19" ref="O14:O23">O13-J14-N14</f>
        <v>28706.05464175611</v>
      </c>
    </row>
    <row r="15" spans="1:15" ht="12.75">
      <c r="A15" s="23">
        <v>44256</v>
      </c>
      <c r="B15" s="2">
        <f t="shared" si="10"/>
        <v>552.7644353452439</v>
      </c>
      <c r="C15" s="2">
        <f t="shared" si="11"/>
        <v>77.74556465475614</v>
      </c>
      <c r="D15" s="2">
        <f t="shared" si="12"/>
        <v>5.980428050365856</v>
      </c>
      <c r="E15" s="2">
        <f t="shared" si="13"/>
        <v>71.76513660439028</v>
      </c>
      <c r="G15" s="2">
        <f t="shared" si="14"/>
        <v>28153.290206410864</v>
      </c>
      <c r="H15" s="10"/>
      <c r="I15" s="23">
        <v>44256</v>
      </c>
      <c r="J15" s="2">
        <f t="shared" si="15"/>
        <v>552.7644353452439</v>
      </c>
      <c r="K15" s="2">
        <f t="shared" si="16"/>
        <v>77.74556465475614</v>
      </c>
      <c r="L15" s="2">
        <f t="shared" si="17"/>
        <v>5.980428050365856</v>
      </c>
      <c r="M15" s="2">
        <f t="shared" si="18"/>
        <v>71.76513660439028</v>
      </c>
      <c r="N15" s="22"/>
      <c r="O15" s="2">
        <f t="shared" si="19"/>
        <v>28153.290206410864</v>
      </c>
    </row>
    <row r="16" spans="1:15" ht="12.75">
      <c r="A16" s="23">
        <v>44287</v>
      </c>
      <c r="B16" s="2">
        <f t="shared" si="10"/>
        <v>554.2615056909706</v>
      </c>
      <c r="C16" s="2">
        <f t="shared" si="11"/>
        <v>76.24849430902943</v>
      </c>
      <c r="D16" s="2">
        <f t="shared" si="12"/>
        <v>5.865268793002263</v>
      </c>
      <c r="E16" s="2">
        <f t="shared" si="13"/>
        <v>70.38322551602717</v>
      </c>
      <c r="G16" s="2">
        <f t="shared" si="14"/>
        <v>27599.028700719893</v>
      </c>
      <c r="H16" s="10"/>
      <c r="I16" s="23">
        <v>44287</v>
      </c>
      <c r="J16" s="2">
        <f t="shared" si="15"/>
        <v>554.2615056909706</v>
      </c>
      <c r="K16" s="2">
        <f t="shared" si="16"/>
        <v>76.24849430902943</v>
      </c>
      <c r="L16" s="2">
        <f t="shared" si="17"/>
        <v>5.865268793002263</v>
      </c>
      <c r="M16" s="2">
        <f t="shared" si="18"/>
        <v>70.38322551602717</v>
      </c>
      <c r="N16" s="22"/>
      <c r="O16" s="2">
        <f t="shared" si="19"/>
        <v>27599.028700719893</v>
      </c>
    </row>
    <row r="17" spans="1:15" ht="12.75">
      <c r="A17" s="23">
        <v>44317</v>
      </c>
      <c r="B17" s="2">
        <f t="shared" si="10"/>
        <v>555.762630602217</v>
      </c>
      <c r="C17" s="2">
        <f t="shared" si="11"/>
        <v>74.74736939778305</v>
      </c>
      <c r="D17" s="2">
        <f t="shared" si="12"/>
        <v>5.749797645983311</v>
      </c>
      <c r="E17" s="2">
        <f t="shared" si="13"/>
        <v>68.99757175179974</v>
      </c>
      <c r="G17" s="2">
        <f t="shared" si="14"/>
        <v>27043.266070117676</v>
      </c>
      <c r="H17" s="10"/>
      <c r="I17" s="23">
        <v>44317</v>
      </c>
      <c r="J17" s="2">
        <f t="shared" si="15"/>
        <v>555.762630602217</v>
      </c>
      <c r="K17" s="2">
        <f t="shared" si="16"/>
        <v>74.74736939778305</v>
      </c>
      <c r="L17" s="2">
        <f t="shared" si="17"/>
        <v>5.749797645983311</v>
      </c>
      <c r="M17" s="2">
        <f t="shared" si="18"/>
        <v>68.99757175179974</v>
      </c>
      <c r="N17" s="22"/>
      <c r="O17" s="2">
        <f t="shared" si="19"/>
        <v>27043.266070117676</v>
      </c>
    </row>
    <row r="18" spans="1:15" ht="12.75">
      <c r="A18" s="23">
        <v>44348</v>
      </c>
      <c r="B18" s="2">
        <f t="shared" si="10"/>
        <v>557.267821060098</v>
      </c>
      <c r="C18" s="2">
        <f t="shared" si="11"/>
        <v>73.24217893990205</v>
      </c>
      <c r="D18" s="2">
        <f t="shared" si="12"/>
        <v>5.634013764607849</v>
      </c>
      <c r="E18" s="2">
        <f t="shared" si="13"/>
        <v>67.6081651752942</v>
      </c>
      <c r="G18" s="2">
        <f t="shared" si="14"/>
        <v>26485.99824905758</v>
      </c>
      <c r="H18" s="10"/>
      <c r="I18" s="23">
        <v>44348</v>
      </c>
      <c r="J18" s="2">
        <f t="shared" si="15"/>
        <v>557.267821060098</v>
      </c>
      <c r="K18" s="2">
        <f t="shared" si="16"/>
        <v>73.24217893990205</v>
      </c>
      <c r="L18" s="2">
        <f t="shared" si="17"/>
        <v>5.634013764607849</v>
      </c>
      <c r="M18" s="2">
        <f t="shared" si="18"/>
        <v>67.6081651752942</v>
      </c>
      <c r="N18" s="22"/>
      <c r="O18" s="2">
        <f t="shared" si="19"/>
        <v>26485.99824905758</v>
      </c>
    </row>
    <row r="19" spans="1:15" ht="12.75">
      <c r="A19" s="23">
        <v>44378</v>
      </c>
      <c r="B19" s="2">
        <f t="shared" si="10"/>
        <v>558.777088075469</v>
      </c>
      <c r="C19" s="2">
        <f t="shared" si="11"/>
        <v>71.73291192453094</v>
      </c>
      <c r="D19" s="2">
        <f t="shared" si="12"/>
        <v>5.517916301886995</v>
      </c>
      <c r="E19" s="2">
        <f t="shared" si="13"/>
        <v>66.21499562264394</v>
      </c>
      <c r="G19" s="2">
        <f t="shared" si="14"/>
        <v>25927.22116098211</v>
      </c>
      <c r="H19" s="10"/>
      <c r="I19" s="23">
        <v>44378</v>
      </c>
      <c r="J19" s="2">
        <f t="shared" si="15"/>
        <v>558.777088075469</v>
      </c>
      <c r="K19" s="2">
        <f t="shared" si="16"/>
        <v>71.73291192453094</v>
      </c>
      <c r="L19" s="2">
        <f t="shared" si="17"/>
        <v>5.517916301886995</v>
      </c>
      <c r="M19" s="2">
        <f t="shared" si="18"/>
        <v>66.21499562264394</v>
      </c>
      <c r="N19" s="22"/>
      <c r="O19" s="2">
        <f t="shared" si="19"/>
        <v>25927.22116098211</v>
      </c>
    </row>
    <row r="20" spans="1:15" ht="12.75">
      <c r="A20" s="23">
        <v>44409</v>
      </c>
      <c r="B20" s="2">
        <f t="shared" si="10"/>
        <v>560.2904426890068</v>
      </c>
      <c r="C20" s="2">
        <f t="shared" si="11"/>
        <v>70.21955731099321</v>
      </c>
      <c r="D20" s="2">
        <f t="shared" si="12"/>
        <v>5.401504408537939</v>
      </c>
      <c r="E20" s="2">
        <f t="shared" si="13"/>
        <v>64.81805290245526</v>
      </c>
      <c r="G20" s="2">
        <f t="shared" si="14"/>
        <v>25366.930718293104</v>
      </c>
      <c r="H20" s="10"/>
      <c r="I20" s="23">
        <v>44409</v>
      </c>
      <c r="J20" s="2">
        <f t="shared" si="15"/>
        <v>560.2904426890068</v>
      </c>
      <c r="K20" s="2">
        <f t="shared" si="16"/>
        <v>70.21955731099321</v>
      </c>
      <c r="L20" s="2">
        <f t="shared" si="17"/>
        <v>5.401504408537939</v>
      </c>
      <c r="M20" s="2">
        <f t="shared" si="18"/>
        <v>64.81805290245526</v>
      </c>
      <c r="N20" s="22"/>
      <c r="O20" s="2">
        <f t="shared" si="19"/>
        <v>25366.930718293104</v>
      </c>
    </row>
    <row r="21" spans="1:15" ht="12.75">
      <c r="A21" s="23">
        <v>44440</v>
      </c>
      <c r="B21" s="2">
        <f t="shared" si="10"/>
        <v>561.8078959712896</v>
      </c>
      <c r="C21" s="2">
        <f t="shared" si="11"/>
        <v>68.7021040287105</v>
      </c>
      <c r="D21" s="2">
        <f t="shared" si="12"/>
        <v>5.2847772329777305</v>
      </c>
      <c r="E21" s="2">
        <f t="shared" si="13"/>
        <v>63.41732679573276</v>
      </c>
      <c r="G21" s="2">
        <f t="shared" si="14"/>
        <v>24805.122822321813</v>
      </c>
      <c r="H21" s="10"/>
      <c r="I21" s="23">
        <v>44440</v>
      </c>
      <c r="J21" s="2">
        <f t="shared" si="15"/>
        <v>561.8078959712896</v>
      </c>
      <c r="K21" s="2">
        <f t="shared" si="16"/>
        <v>68.7021040287105</v>
      </c>
      <c r="L21" s="2">
        <f t="shared" si="17"/>
        <v>5.2847772329777305</v>
      </c>
      <c r="M21" s="2">
        <f t="shared" si="18"/>
        <v>63.41732679573276</v>
      </c>
      <c r="N21" s="22"/>
      <c r="O21" s="2">
        <f t="shared" si="19"/>
        <v>24805.122822321813</v>
      </c>
    </row>
    <row r="22" spans="1:15" ht="12.75">
      <c r="A22" s="23">
        <v>44470</v>
      </c>
      <c r="B22" s="2">
        <f t="shared" si="10"/>
        <v>563.3294590228784</v>
      </c>
      <c r="C22" s="2">
        <f t="shared" si="11"/>
        <v>67.18054097712158</v>
      </c>
      <c r="D22" s="2">
        <f t="shared" si="12"/>
        <v>5.167733921317045</v>
      </c>
      <c r="E22" s="2">
        <f t="shared" si="13"/>
        <v>62.01280705580454</v>
      </c>
      <c r="G22" s="2">
        <f t="shared" si="14"/>
        <v>24241.793363298933</v>
      </c>
      <c r="H22" s="10"/>
      <c r="I22" s="23">
        <v>44470</v>
      </c>
      <c r="J22" s="2">
        <f t="shared" si="15"/>
        <v>563.3294590228784</v>
      </c>
      <c r="K22" s="2">
        <f t="shared" si="16"/>
        <v>67.18054097712158</v>
      </c>
      <c r="L22" s="2">
        <f t="shared" si="17"/>
        <v>5.167733921317045</v>
      </c>
      <c r="M22" s="2">
        <f t="shared" si="18"/>
        <v>62.01280705580454</v>
      </c>
      <c r="N22" s="22"/>
      <c r="O22" s="2">
        <f t="shared" si="19"/>
        <v>24241.793363298933</v>
      </c>
    </row>
    <row r="23" spans="1:15" ht="12.75">
      <c r="A23" s="23">
        <v>44501</v>
      </c>
      <c r="B23" s="2">
        <f t="shared" si="10"/>
        <v>564.8551429743987</v>
      </c>
      <c r="C23" s="2">
        <f t="shared" si="11"/>
        <v>65.65485702560129</v>
      </c>
      <c r="D23" s="2">
        <f t="shared" si="12"/>
        <v>5.050373617353945</v>
      </c>
      <c r="E23" s="2">
        <f t="shared" si="13"/>
        <v>60.60448340824734</v>
      </c>
      <c r="G23" s="2">
        <f t="shared" si="14"/>
        <v>23676.938220324533</v>
      </c>
      <c r="H23" s="10"/>
      <c r="I23" s="23">
        <v>44501</v>
      </c>
      <c r="J23" s="2">
        <f t="shared" si="15"/>
        <v>564.8551429743987</v>
      </c>
      <c r="K23" s="2">
        <f t="shared" si="16"/>
        <v>65.65485702560129</v>
      </c>
      <c r="L23" s="2">
        <f t="shared" si="17"/>
        <v>5.050373617353945</v>
      </c>
      <c r="M23" s="2">
        <f t="shared" si="18"/>
        <v>60.60448340824734</v>
      </c>
      <c r="N23" s="22"/>
      <c r="O23" s="2">
        <f t="shared" si="19"/>
        <v>23676.938220324533</v>
      </c>
    </row>
    <row r="24" spans="1:14" ht="12.75">
      <c r="A24" s="23"/>
      <c r="H24" s="10"/>
      <c r="I24" s="23"/>
      <c r="J24" s="2"/>
      <c r="K24" s="2"/>
      <c r="L24" s="2"/>
      <c r="M24" s="2"/>
      <c r="N24" s="22"/>
    </row>
    <row r="26" spans="2:14" ht="12.75">
      <c r="B26" s="2">
        <f>SUM(B6:B25)</f>
        <v>9937.291779675474</v>
      </c>
      <c r="C26" s="2">
        <f>SUM(C6:C25)</f>
        <v>1411.8882203245266</v>
      </c>
      <c r="D26" s="2">
        <f>SUM(D6:D25)</f>
        <v>108.6067861788097</v>
      </c>
      <c r="E26" s="2">
        <f>SUM(E6:E25)</f>
        <v>1303.2814341457165</v>
      </c>
      <c r="F26" s="2">
        <f>SUM(F6:F25)</f>
        <v>0</v>
      </c>
      <c r="J26" s="2">
        <f>SUM(J6:J25)</f>
        <v>9937.291779675474</v>
      </c>
      <c r="K26" s="2">
        <f>SUM(K6:K25)</f>
        <v>1411.8882203245266</v>
      </c>
      <c r="L26" s="2">
        <f>SUM(L6:L25)</f>
        <v>108.6067861788097</v>
      </c>
      <c r="M26" s="2">
        <f>SUM(M6:M25)</f>
        <v>1303.2814341457165</v>
      </c>
      <c r="N26" s="2">
        <f>SUM(N6:N25)</f>
        <v>0</v>
      </c>
    </row>
    <row r="27" spans="2:6" ht="12.75">
      <c r="B27" s="7">
        <f>J26</f>
        <v>9937.291779675474</v>
      </c>
      <c r="C27" s="7">
        <f>K26</f>
        <v>1411.8882203245266</v>
      </c>
      <c r="D27" s="7">
        <f>L26</f>
        <v>108.6067861788097</v>
      </c>
      <c r="E27" s="7">
        <f>M26</f>
        <v>1303.2814341457165</v>
      </c>
      <c r="F27" s="7">
        <f>N26</f>
        <v>0</v>
      </c>
    </row>
    <row r="28" spans="1:6" ht="12.75">
      <c r="A28" s="5" t="s">
        <v>9</v>
      </c>
      <c r="B28" s="13">
        <f>B26-B27</f>
        <v>0</v>
      </c>
      <c r="C28" s="2">
        <f>C26-C27</f>
        <v>0</v>
      </c>
      <c r="D28" s="2">
        <f>D26-D27</f>
        <v>0</v>
      </c>
      <c r="E28" s="13">
        <f>E26-E27</f>
        <v>0</v>
      </c>
      <c r="F28" s="2">
        <f>F26-F27</f>
        <v>0</v>
      </c>
    </row>
    <row r="31" spans="1:9" ht="12.75">
      <c r="A31" s="18" t="s">
        <v>14</v>
      </c>
      <c r="B31" s="19">
        <f>B28+F28</f>
        <v>0</v>
      </c>
      <c r="I31" s="25"/>
    </row>
    <row r="32" spans="1:2" ht="12.75">
      <c r="A32" s="20" t="s">
        <v>15</v>
      </c>
      <c r="B32" s="21">
        <f>E28</f>
        <v>0</v>
      </c>
    </row>
    <row r="33" spans="2:6" ht="12.75">
      <c r="B33"/>
      <c r="C33"/>
      <c r="D33"/>
      <c r="E33"/>
      <c r="F33"/>
    </row>
    <row r="34" spans="2:6" ht="12.75">
      <c r="B34"/>
      <c r="C34"/>
      <c r="D34"/>
      <c r="E34"/>
      <c r="F34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Bank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</dc:creator>
  <cp:keywords/>
  <dc:description/>
  <cp:lastModifiedBy>Roberts, De</cp:lastModifiedBy>
  <cp:lastPrinted>2010-09-09T14:30:33Z</cp:lastPrinted>
  <dcterms:created xsi:type="dcterms:W3CDTF">2002-07-10T13:44:18Z</dcterms:created>
  <dcterms:modified xsi:type="dcterms:W3CDTF">2022-11-10T17:13:09Z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{F17A8F8F-D601-491F-ADFB-2D046D31ACC2}</vt:lpwstr>
  </property>
</Properties>
</file>