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drawings/drawing11.xml" ContentType="application/vnd.openxmlformats-officedocument.drawing+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tables/table1.xml" ContentType="application/vnd.openxmlformats-officedocument.spreadsheetml.table+xml"/>
  <Override PartName="/xl/drawings/drawing13.xml" ContentType="application/vnd.openxmlformats-officedocument.drawing+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tables/table2.xml" ContentType="application/vnd.openxmlformats-officedocument.spreadsheetml.table+xml"/>
  <Override PartName="/xl/drawings/drawing14.xml" ContentType="application/vnd.openxmlformats-officedocument.drawing+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johnstonda\Desktop\Worksheets &amp; Checklists\"/>
    </mc:Choice>
  </mc:AlternateContent>
  <xr:revisionPtr revIDLastSave="0" documentId="13_ncr:1_{394A9B0E-2570-4EEB-809D-715AFB7281B8}" xr6:coauthVersionLast="47" xr6:coauthVersionMax="47" xr10:uidLastSave="{00000000-0000-0000-0000-000000000000}"/>
  <bookViews>
    <workbookView xWindow="-120" yWindow="-120" windowWidth="29040" windowHeight="15840" tabRatio="951" xr2:uid="{00000000-000D-0000-FFFF-FFFF00000000}"/>
  </bookViews>
  <sheets>
    <sheet name="DTI Worksheet" sheetId="1" r:id="rId1"/>
    <sheet name="Income - B1" sheetId="2" r:id="rId2"/>
    <sheet name="Income - B2" sheetId="3" r:id="rId3"/>
    <sheet name="Income Addtnl" sheetId="4" r:id="rId4"/>
    <sheet name="AGI - B1" sheetId="7" r:id="rId5"/>
    <sheet name="AGI - B2" sheetId="8" r:id="rId6"/>
    <sheet name="SAM - B1" sheetId="5" r:id="rId7"/>
    <sheet name="SAM - B2" sheetId="6" r:id="rId8"/>
    <sheet name="Emp Related Asset" sheetId="15" r:id="rId9"/>
    <sheet name="Schedule C" sheetId="23" state="hidden" r:id="rId10"/>
    <sheet name="Rental - Ind (1038)" sheetId="21" r:id="rId11"/>
    <sheet name="Rental - Bus (1039)" sheetId="22" r:id="rId12"/>
    <sheet name="Mileage Depreciation" sheetId="28" state="hidden" r:id="rId13"/>
    <sheet name="Bank Statement Analysis" sheetId="10" state="hidden" r:id="rId14"/>
    <sheet name="Assets" sheetId="11" r:id="rId15"/>
    <sheet name="UW Checklist" sheetId="12" r:id="rId16"/>
    <sheet name="Appraisal Checklist" sheetId="13" r:id="rId17"/>
    <sheet name="Compliance Checklist" sheetId="14" r:id="rId18"/>
  </sheets>
  <definedNames>
    <definedName name="_xlnm.Print_Area" localSheetId="0">'DTI Worksheet'!$A$1:$F$31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0" i="15" l="1"/>
  <c r="U14" i="15" s="1"/>
  <c r="S37" i="22"/>
  <c r="C19" i="1"/>
  <c r="C18" i="1"/>
  <c r="C17" i="1"/>
  <c r="U19" i="15" l="1"/>
  <c r="U23" i="15" s="1"/>
  <c r="C15" i="1"/>
  <c r="K28" i="21"/>
  <c r="K26" i="21"/>
  <c r="L26" i="21"/>
  <c r="L28" i="21" s="1"/>
  <c r="K22" i="21"/>
  <c r="L22" i="21"/>
  <c r="K18" i="21"/>
  <c r="L18" i="21"/>
  <c r="L20" i="21" s="1"/>
  <c r="K19" i="21"/>
  <c r="K20" i="21" s="1"/>
  <c r="L19" i="21"/>
  <c r="H30" i="22"/>
  <c r="H32" i="22" s="1"/>
  <c r="I30" i="22"/>
  <c r="I32" i="22" s="1"/>
  <c r="J30" i="22"/>
  <c r="J32" i="22" s="1"/>
  <c r="K30" i="22"/>
  <c r="K32" i="22" s="1"/>
  <c r="L30" i="22"/>
  <c r="L32" i="22" s="1"/>
  <c r="M30" i="22"/>
  <c r="M32" i="22" s="1"/>
  <c r="N30" i="22"/>
  <c r="N32" i="22" s="1"/>
  <c r="O30" i="22"/>
  <c r="O32" i="22" s="1"/>
  <c r="H22" i="22"/>
  <c r="I22" i="22"/>
  <c r="J22" i="22"/>
  <c r="K22" i="22"/>
  <c r="L22" i="22"/>
  <c r="M22" i="22"/>
  <c r="N22" i="22"/>
  <c r="O22" i="22"/>
  <c r="H23" i="22"/>
  <c r="I23" i="22"/>
  <c r="J23" i="22"/>
  <c r="K23" i="22"/>
  <c r="L23" i="22"/>
  <c r="M23" i="22"/>
  <c r="N23" i="22"/>
  <c r="O23" i="22"/>
  <c r="H24" i="22"/>
  <c r="H26" i="22" s="1"/>
  <c r="I24" i="22"/>
  <c r="I26" i="22" s="1"/>
  <c r="J24" i="22"/>
  <c r="J26" i="22" s="1"/>
  <c r="K24" i="22"/>
  <c r="K26" i="22" s="1"/>
  <c r="M24" i="22"/>
  <c r="M26" i="22" s="1"/>
  <c r="N24" i="22"/>
  <c r="N26" i="22" s="1"/>
  <c r="F18" i="21"/>
  <c r="G18" i="21"/>
  <c r="H18" i="21"/>
  <c r="I18" i="21"/>
  <c r="J18" i="21"/>
  <c r="J20" i="21" s="1"/>
  <c r="J22" i="21" s="1"/>
  <c r="M18" i="21"/>
  <c r="N18" i="21"/>
  <c r="N20" i="21" s="1"/>
  <c r="N22" i="21" s="1"/>
  <c r="F19" i="21"/>
  <c r="G19" i="21"/>
  <c r="H19" i="21"/>
  <c r="I19" i="21"/>
  <c r="J19" i="21"/>
  <c r="M19" i="21"/>
  <c r="N19" i="21"/>
  <c r="F26" i="21"/>
  <c r="F28" i="21" s="1"/>
  <c r="G26" i="21"/>
  <c r="G28" i="21" s="1"/>
  <c r="H26" i="21"/>
  <c r="H28" i="21" s="1"/>
  <c r="I26" i="21"/>
  <c r="I28" i="21" s="1"/>
  <c r="J26" i="21"/>
  <c r="J28" i="21" s="1"/>
  <c r="M26" i="21"/>
  <c r="M28" i="21" s="1"/>
  <c r="E19" i="21"/>
  <c r="L24" i="22" l="1"/>
  <c r="L26" i="22" s="1"/>
  <c r="O24" i="22"/>
  <c r="O26" i="22" s="1"/>
  <c r="M20" i="21"/>
  <c r="M22" i="21" s="1"/>
  <c r="I20" i="21"/>
  <c r="I22" i="21" s="1"/>
  <c r="H20" i="21"/>
  <c r="H22" i="21" s="1"/>
  <c r="G20" i="21"/>
  <c r="G22" i="21" s="1"/>
  <c r="F20" i="21"/>
  <c r="F22" i="21" s="1"/>
  <c r="G15" i="28" l="1"/>
  <c r="E15" i="28"/>
  <c r="G16" i="28" s="1"/>
  <c r="G18" i="28" s="1"/>
  <c r="G13" i="28"/>
  <c r="G8" i="28"/>
  <c r="G6" i="28"/>
  <c r="E6" i="28"/>
  <c r="E8" i="28" s="1"/>
  <c r="G9" i="28" s="1"/>
  <c r="G11" i="28" s="1"/>
  <c r="G4" i="28"/>
  <c r="B35" i="23"/>
  <c r="B31" i="23"/>
  <c r="F27" i="23"/>
  <c r="E27" i="23"/>
  <c r="G15" i="23"/>
  <c r="F15" i="23"/>
  <c r="N7" i="23" s="1"/>
  <c r="E15" i="23"/>
  <c r="B29" i="23" s="1"/>
  <c r="H13" i="23"/>
  <c r="H12" i="23"/>
  <c r="G12" i="23"/>
  <c r="H11" i="23"/>
  <c r="G11" i="23"/>
  <c r="G10" i="23"/>
  <c r="G9" i="23"/>
  <c r="F7" i="23"/>
  <c r="P30" i="22"/>
  <c r="P32" i="22" s="1"/>
  <c r="F30" i="22"/>
  <c r="F32" i="22" s="1"/>
  <c r="P23" i="22"/>
  <c r="F23" i="22"/>
  <c r="P22" i="22"/>
  <c r="P24" i="22" s="1"/>
  <c r="P26" i="22" s="1"/>
  <c r="F22" i="22"/>
  <c r="F24" i="22" s="1"/>
  <c r="F26" i="22" s="1"/>
  <c r="N26" i="21"/>
  <c r="N28" i="21" s="1"/>
  <c r="E26" i="21"/>
  <c r="E28" i="21" s="1"/>
  <c r="Q31" i="21" s="1"/>
  <c r="Q33" i="21" s="1"/>
  <c r="C16" i="1" s="1"/>
  <c r="E18" i="21"/>
  <c r="S35" i="22" l="1"/>
  <c r="G14" i="23"/>
  <c r="S34" i="22"/>
  <c r="E20" i="21"/>
  <c r="E22" i="21" s="1"/>
  <c r="Q30" i="21" s="1"/>
  <c r="B30" i="23"/>
  <c r="F17" i="23"/>
  <c r="F24" i="23" s="1"/>
  <c r="F16" i="23"/>
  <c r="G13" i="23"/>
  <c r="F23" i="23" l="1"/>
  <c r="F18" i="23"/>
  <c r="F25" i="23" l="1"/>
  <c r="B28" i="23"/>
  <c r="H128" i="8"/>
  <c r="H127" i="8"/>
  <c r="H131" i="8" s="1"/>
  <c r="H128" i="7"/>
  <c r="H127" i="7"/>
  <c r="H131" i="7" s="1"/>
  <c r="H128" i="6"/>
  <c r="H127" i="6"/>
  <c r="H131" i="6" s="1"/>
  <c r="H128" i="5"/>
  <c r="H127" i="5"/>
  <c r="H116" i="6"/>
  <c r="H118" i="6" s="1"/>
  <c r="H120" i="6" s="1"/>
  <c r="M9" i="6" s="1"/>
  <c r="G116" i="6"/>
  <c r="G118" i="6" s="1"/>
  <c r="G120" i="6" s="1"/>
  <c r="L9" i="6" s="1"/>
  <c r="E116" i="6"/>
  <c r="E118" i="6" s="1"/>
  <c r="E120" i="6" s="1"/>
  <c r="K9" i="6" s="1"/>
  <c r="D116" i="6"/>
  <c r="D118" i="6" s="1"/>
  <c r="D120" i="6" s="1"/>
  <c r="J9" i="6" s="1"/>
  <c r="H100" i="6"/>
  <c r="H103" i="6" s="1"/>
  <c r="M8" i="6" s="1"/>
  <c r="G100" i="6"/>
  <c r="G103" i="6" s="1"/>
  <c r="L8" i="6" s="1"/>
  <c r="E100" i="6"/>
  <c r="E103" i="6"/>
  <c r="K8" i="6" s="1"/>
  <c r="D100" i="6"/>
  <c r="D103" i="6" s="1"/>
  <c r="J8" i="6" s="1"/>
  <c r="H88" i="6"/>
  <c r="H90" i="6" s="1"/>
  <c r="M7" i="6" s="1"/>
  <c r="G88" i="6"/>
  <c r="G90" i="6" s="1"/>
  <c r="L7" i="6" s="1"/>
  <c r="E88" i="6"/>
  <c r="E90" i="6" s="1"/>
  <c r="K7" i="6" s="1"/>
  <c r="D88" i="6"/>
  <c r="D90" i="6"/>
  <c r="J7" i="6"/>
  <c r="H75" i="6"/>
  <c r="G75" i="6"/>
  <c r="E75" i="6"/>
  <c r="D75" i="6"/>
  <c r="H70" i="6"/>
  <c r="G70" i="6"/>
  <c r="E70" i="6"/>
  <c r="D70" i="6"/>
  <c r="H64" i="6"/>
  <c r="G64" i="6"/>
  <c r="E64" i="6"/>
  <c r="D64" i="6"/>
  <c r="G55" i="6"/>
  <c r="D55" i="6"/>
  <c r="G49" i="6"/>
  <c r="D49" i="6"/>
  <c r="H45" i="6"/>
  <c r="G45" i="6"/>
  <c r="E45" i="6"/>
  <c r="D45" i="6"/>
  <c r="H41" i="6"/>
  <c r="G41" i="6"/>
  <c r="E41" i="6"/>
  <c r="D41" i="6"/>
  <c r="H29" i="6"/>
  <c r="G29" i="6"/>
  <c r="E29" i="6"/>
  <c r="D29" i="6"/>
  <c r="G23" i="6"/>
  <c r="G24" i="6"/>
  <c r="G77" i="6" s="1"/>
  <c r="L6" i="6" s="1"/>
  <c r="J12" i="6" s="1"/>
  <c r="J20" i="6"/>
  <c r="J19" i="6"/>
  <c r="J18" i="6"/>
  <c r="C13" i="1" s="1"/>
  <c r="Q16" i="6"/>
  <c r="D23" i="6" s="1"/>
  <c r="D24" i="6" s="1"/>
  <c r="D77" i="6" s="1"/>
  <c r="J6" i="6" s="1"/>
  <c r="J11" i="6" s="1"/>
  <c r="O16" i="6"/>
  <c r="H16" i="6"/>
  <c r="H77" i="6" s="1"/>
  <c r="M6" i="6" s="1"/>
  <c r="G16" i="6"/>
  <c r="E16" i="6"/>
  <c r="E24" i="6" s="1"/>
  <c r="E77" i="6" s="1"/>
  <c r="K6" i="6" s="1"/>
  <c r="K11" i="6" s="1"/>
  <c r="D16" i="6"/>
  <c r="G49" i="5"/>
  <c r="D49" i="5"/>
  <c r="G23" i="5"/>
  <c r="G24" i="5"/>
  <c r="Q16" i="5"/>
  <c r="D23" i="5" s="1"/>
  <c r="D24" i="5" s="1"/>
  <c r="O16" i="5"/>
  <c r="J20" i="5"/>
  <c r="J19" i="5"/>
  <c r="J83" i="2"/>
  <c r="J26" i="4"/>
  <c r="F17" i="15"/>
  <c r="F8" i="15"/>
  <c r="F10" i="15" s="1"/>
  <c r="F14" i="15" s="1"/>
  <c r="F19" i="15" s="1"/>
  <c r="F23" i="15" s="1"/>
  <c r="C14" i="1" s="1"/>
  <c r="S9" i="7"/>
  <c r="R15" i="7"/>
  <c r="P18" i="7"/>
  <c r="C10" i="1"/>
  <c r="G82" i="7"/>
  <c r="P6" i="7" s="1"/>
  <c r="H82" i="7"/>
  <c r="Q6" i="7" s="1"/>
  <c r="Q11" i="7" s="1"/>
  <c r="J82" i="7"/>
  <c r="R6" i="7" s="1"/>
  <c r="K82" i="7"/>
  <c r="S6" i="7" s="1"/>
  <c r="G94" i="7"/>
  <c r="P7" i="7" s="1"/>
  <c r="H94" i="7"/>
  <c r="Q7" i="7" s="1"/>
  <c r="J94" i="7"/>
  <c r="R7" i="7"/>
  <c r="K94" i="7"/>
  <c r="S7" i="7" s="1"/>
  <c r="G105" i="7"/>
  <c r="P9" i="7" s="1"/>
  <c r="H105" i="7"/>
  <c r="Q9" i="7" s="1"/>
  <c r="J105" i="7"/>
  <c r="R9" i="7"/>
  <c r="K105" i="7"/>
  <c r="G121" i="7"/>
  <c r="P8" i="7" s="1"/>
  <c r="H121" i="7"/>
  <c r="Q8" i="7" s="1"/>
  <c r="J121" i="7"/>
  <c r="R8" i="7" s="1"/>
  <c r="K121" i="7"/>
  <c r="S8" i="7"/>
  <c r="S9" i="8"/>
  <c r="R15" i="8"/>
  <c r="V15" i="8"/>
  <c r="P18" i="8" s="1"/>
  <c r="C11" i="1" s="1"/>
  <c r="V16" i="8"/>
  <c r="G82" i="8"/>
  <c r="P6" i="8" s="1"/>
  <c r="H82" i="8"/>
  <c r="Q6" i="8" s="1"/>
  <c r="J82" i="8"/>
  <c r="R6" i="8" s="1"/>
  <c r="P12" i="8" s="1"/>
  <c r="K82" i="8"/>
  <c r="S6" i="8"/>
  <c r="G94" i="8"/>
  <c r="P7" i="8" s="1"/>
  <c r="H94" i="8"/>
  <c r="Q7" i="8" s="1"/>
  <c r="J94" i="8"/>
  <c r="R7" i="8"/>
  <c r="K94" i="8"/>
  <c r="S7" i="8"/>
  <c r="Q12" i="8" s="1"/>
  <c r="G105" i="8"/>
  <c r="P9" i="8" s="1"/>
  <c r="H105" i="8"/>
  <c r="Q9" i="8" s="1"/>
  <c r="J105" i="8"/>
  <c r="R9" i="8"/>
  <c r="K105" i="8"/>
  <c r="G121" i="8"/>
  <c r="P8" i="8" s="1"/>
  <c r="H121" i="8"/>
  <c r="Q8" i="8" s="1"/>
  <c r="J121" i="8"/>
  <c r="R8" i="8"/>
  <c r="K121" i="8"/>
  <c r="S8" i="8"/>
  <c r="C21" i="11"/>
  <c r="C27" i="11" s="1"/>
  <c r="C22" i="11"/>
  <c r="C23" i="11"/>
  <c r="C26" i="11"/>
  <c r="C34" i="1" s="1"/>
  <c r="C35" i="1" s="1"/>
  <c r="C37" i="1" s="1"/>
  <c r="B6" i="10"/>
  <c r="C6" i="10"/>
  <c r="L14" i="10"/>
  <c r="L38" i="10" s="1"/>
  <c r="L15" i="10"/>
  <c r="L16" i="10"/>
  <c r="L17" i="10"/>
  <c r="B50" i="10" s="1"/>
  <c r="L18" i="10"/>
  <c r="L19" i="10"/>
  <c r="L20" i="10"/>
  <c r="L21" i="10"/>
  <c r="L22" i="10"/>
  <c r="L23" i="10"/>
  <c r="L24" i="10"/>
  <c r="L25" i="10"/>
  <c r="L26" i="10"/>
  <c r="L27" i="10"/>
  <c r="L28" i="10"/>
  <c r="L29" i="10"/>
  <c r="L30" i="10"/>
  <c r="L31" i="10"/>
  <c r="L32" i="10"/>
  <c r="L33" i="10"/>
  <c r="L34" i="10"/>
  <c r="L35" i="10"/>
  <c r="L36" i="10"/>
  <c r="L37" i="10"/>
  <c r="K38" i="10"/>
  <c r="I56" i="10" s="1"/>
  <c r="P40" i="10"/>
  <c r="P42" i="10"/>
  <c r="I48" i="10" s="1"/>
  <c r="P44" i="10"/>
  <c r="P48" i="10"/>
  <c r="I50" i="10" s="1"/>
  <c r="P50" i="10"/>
  <c r="P52" i="10"/>
  <c r="I57" i="10"/>
  <c r="F34" i="1"/>
  <c r="C27" i="1" s="1"/>
  <c r="C28" i="1" s="1"/>
  <c r="G34" i="1"/>
  <c r="H34" i="1"/>
  <c r="C30" i="1" s="1"/>
  <c r="C38" i="1" s="1"/>
  <c r="J34" i="1"/>
  <c r="C24" i="1" s="1"/>
  <c r="K34" i="1"/>
  <c r="O34" i="1"/>
  <c r="P34" i="1"/>
  <c r="J11" i="2"/>
  <c r="C16" i="2" s="1"/>
  <c r="J12" i="2"/>
  <c r="C17" i="2" s="1"/>
  <c r="J13" i="2"/>
  <c r="J14" i="2"/>
  <c r="G17" i="2"/>
  <c r="C18" i="2"/>
  <c r="C19" i="2"/>
  <c r="J26" i="2"/>
  <c r="J27" i="2"/>
  <c r="J28" i="2"/>
  <c r="J29" i="2"/>
  <c r="C35" i="2" s="1"/>
  <c r="J31" i="2"/>
  <c r="J32" i="2"/>
  <c r="N32" i="2"/>
  <c r="J33" i="2"/>
  <c r="N33" i="2"/>
  <c r="N34" i="2"/>
  <c r="J40" i="2"/>
  <c r="C44" i="2" s="1"/>
  <c r="J48" i="2" s="1"/>
  <c r="J41" i="2"/>
  <c r="J42" i="2"/>
  <c r="C45" i="2"/>
  <c r="G45" i="2"/>
  <c r="C46" i="2"/>
  <c r="G46" i="2"/>
  <c r="I53" i="2"/>
  <c r="C58" i="2" s="1"/>
  <c r="C64" i="2" s="1"/>
  <c r="I54" i="2"/>
  <c r="I55" i="2"/>
  <c r="G58" i="2"/>
  <c r="C59" i="2"/>
  <c r="C60" i="2"/>
  <c r="J68" i="2"/>
  <c r="T69" i="2"/>
  <c r="T71" i="2" s="1"/>
  <c r="T72" i="2" s="1"/>
  <c r="J71" i="2" s="1"/>
  <c r="C75" i="2" s="1"/>
  <c r="C77" i="2" s="1"/>
  <c r="J70" i="2"/>
  <c r="C74" i="2"/>
  <c r="T70" i="2"/>
  <c r="C73" i="2"/>
  <c r="G75" i="2"/>
  <c r="J77" i="2" s="1"/>
  <c r="K77" i="2" s="1"/>
  <c r="J81" i="2"/>
  <c r="J82" i="2"/>
  <c r="L82" i="2"/>
  <c r="C84" i="2" s="1"/>
  <c r="G88" i="2"/>
  <c r="L88" i="2"/>
  <c r="L90" i="2" s="1"/>
  <c r="G89" i="2"/>
  <c r="L89" i="2"/>
  <c r="P89" i="2"/>
  <c r="P90" i="2"/>
  <c r="P91" i="2"/>
  <c r="J11" i="4"/>
  <c r="C16" i="4" s="1"/>
  <c r="C21" i="4" s="1"/>
  <c r="J12" i="4"/>
  <c r="C17" i="4" s="1"/>
  <c r="J13" i="4"/>
  <c r="J14" i="4"/>
  <c r="G16" i="4"/>
  <c r="J21" i="4" s="1"/>
  <c r="G17" i="4"/>
  <c r="C18" i="4"/>
  <c r="G18" i="4"/>
  <c r="C19" i="4"/>
  <c r="G19" i="4"/>
  <c r="J27" i="4"/>
  <c r="J28" i="4"/>
  <c r="N28" i="4"/>
  <c r="C35" i="4" s="1"/>
  <c r="J29" i="4"/>
  <c r="N29" i="4"/>
  <c r="N30" i="4"/>
  <c r="J31" i="4"/>
  <c r="J32" i="4"/>
  <c r="N32" i="4"/>
  <c r="J33" i="4"/>
  <c r="N33" i="4"/>
  <c r="N34" i="4"/>
  <c r="J40" i="4"/>
  <c r="C44" i="4" s="1"/>
  <c r="C48" i="4" s="1"/>
  <c r="J41" i="4"/>
  <c r="J42" i="4"/>
  <c r="G44" i="4"/>
  <c r="J48" i="4" s="1"/>
  <c r="K48" i="4" s="1"/>
  <c r="C45" i="4"/>
  <c r="G45" i="4"/>
  <c r="C46" i="4"/>
  <c r="G46" i="4"/>
  <c r="I53" i="4"/>
  <c r="C57" i="4" s="1"/>
  <c r="I57" i="4"/>
  <c r="C61" i="4"/>
  <c r="C67" i="4" s="1"/>
  <c r="C58" i="4"/>
  <c r="I58" i="4"/>
  <c r="C59" i="4"/>
  <c r="I59" i="4"/>
  <c r="G61" i="4"/>
  <c r="C62" i="4"/>
  <c r="G62" i="4"/>
  <c r="J67" i="4" s="1"/>
  <c r="C63" i="4"/>
  <c r="G63" i="4"/>
  <c r="J71" i="4"/>
  <c r="J72" i="4"/>
  <c r="C76" i="4"/>
  <c r="C80" i="4" s="1"/>
  <c r="T72" i="4"/>
  <c r="T74" i="4" s="1"/>
  <c r="T75" i="4" s="1"/>
  <c r="J74" i="4" s="1"/>
  <c r="C78" i="4" s="1"/>
  <c r="J73" i="4"/>
  <c r="C77" i="4" s="1"/>
  <c r="T73" i="4"/>
  <c r="G76" i="4"/>
  <c r="J80" i="4" s="1"/>
  <c r="G77" i="4"/>
  <c r="G78" i="4"/>
  <c r="J84" i="4"/>
  <c r="J85" i="4"/>
  <c r="L85" i="4"/>
  <c r="J86" i="4"/>
  <c r="L86" i="4"/>
  <c r="C87" i="4" s="1"/>
  <c r="G91" i="4"/>
  <c r="L91" i="4"/>
  <c r="P91" i="4"/>
  <c r="G92" i="4"/>
  <c r="L92" i="4"/>
  <c r="L93" i="4"/>
  <c r="P92" i="4"/>
  <c r="P93" i="4" s="1"/>
  <c r="P94" i="4"/>
  <c r="J11" i="3"/>
  <c r="C16" i="3" s="1"/>
  <c r="C21" i="3" s="1"/>
  <c r="J12" i="3"/>
  <c r="C17" i="3"/>
  <c r="J13" i="3"/>
  <c r="J14" i="3"/>
  <c r="G16" i="3"/>
  <c r="J21" i="3" s="1"/>
  <c r="G17" i="3"/>
  <c r="C18" i="3"/>
  <c r="G18" i="3"/>
  <c r="C19" i="3"/>
  <c r="G19" i="3"/>
  <c r="J26" i="3"/>
  <c r="J27" i="3"/>
  <c r="J28" i="3"/>
  <c r="N28" i="3"/>
  <c r="J29" i="3"/>
  <c r="J31" i="3"/>
  <c r="J32" i="3"/>
  <c r="N32" i="3"/>
  <c r="J33" i="3"/>
  <c r="N33" i="3"/>
  <c r="N34" i="3"/>
  <c r="J40" i="3"/>
  <c r="C44" i="3" s="1"/>
  <c r="C48" i="3" s="1"/>
  <c r="J41" i="3"/>
  <c r="J42" i="3"/>
  <c r="G44" i="3"/>
  <c r="J48" i="3" s="1"/>
  <c r="K48" i="3" s="1"/>
  <c r="C45" i="3"/>
  <c r="G45" i="3"/>
  <c r="C46" i="3"/>
  <c r="G46" i="3"/>
  <c r="I53" i="3"/>
  <c r="C58" i="3"/>
  <c r="C64" i="3" s="1"/>
  <c r="I54" i="3"/>
  <c r="I55" i="3"/>
  <c r="C59" i="3"/>
  <c r="C60" i="3"/>
  <c r="J64" i="3"/>
  <c r="J68" i="3"/>
  <c r="T69" i="3"/>
  <c r="T71" i="3" s="1"/>
  <c r="T72" i="3" s="1"/>
  <c r="J71" i="3" s="1"/>
  <c r="C75" i="3" s="1"/>
  <c r="J70" i="3"/>
  <c r="C74" i="3"/>
  <c r="T70" i="3"/>
  <c r="C73" i="3"/>
  <c r="G75" i="3"/>
  <c r="J77" i="3" s="1"/>
  <c r="J81" i="3"/>
  <c r="J82" i="3"/>
  <c r="L82" i="3"/>
  <c r="J83" i="3"/>
  <c r="L83" i="3"/>
  <c r="C84" i="3"/>
  <c r="G88" i="3"/>
  <c r="L88" i="3"/>
  <c r="G89" i="3"/>
  <c r="L89" i="3"/>
  <c r="P89" i="3"/>
  <c r="P90" i="3"/>
  <c r="P91" i="3"/>
  <c r="D16" i="5"/>
  <c r="E16" i="5"/>
  <c r="E24" i="5"/>
  <c r="G16" i="5"/>
  <c r="H16" i="5"/>
  <c r="H24" i="5" s="1"/>
  <c r="J18" i="5"/>
  <c r="C12" i="1" s="1"/>
  <c r="D29" i="5"/>
  <c r="E29" i="5"/>
  <c r="G29" i="5"/>
  <c r="H29" i="5"/>
  <c r="D41" i="5"/>
  <c r="E41" i="5"/>
  <c r="G41" i="5"/>
  <c r="H41" i="5"/>
  <c r="D45" i="5"/>
  <c r="E45" i="5"/>
  <c r="G45" i="5"/>
  <c r="H45" i="5"/>
  <c r="D55" i="5"/>
  <c r="G55" i="5"/>
  <c r="D64" i="5"/>
  <c r="E64" i="5"/>
  <c r="G64" i="5"/>
  <c r="G77" i="5" s="1"/>
  <c r="L6" i="5" s="1"/>
  <c r="H64" i="5"/>
  <c r="D70" i="5"/>
  <c r="E70" i="5"/>
  <c r="G70" i="5"/>
  <c r="H70" i="5"/>
  <c r="D75" i="5"/>
  <c r="E75" i="5"/>
  <c r="G75" i="5"/>
  <c r="H75" i="5"/>
  <c r="D88" i="5"/>
  <c r="D90" i="5" s="1"/>
  <c r="J7" i="5" s="1"/>
  <c r="E88" i="5"/>
  <c r="E90" i="5"/>
  <c r="K7" i="5"/>
  <c r="G88" i="5"/>
  <c r="G90" i="5" s="1"/>
  <c r="L7" i="5" s="1"/>
  <c r="H88" i="5"/>
  <c r="H90" i="5"/>
  <c r="M7" i="5" s="1"/>
  <c r="D100" i="5"/>
  <c r="D103" i="5"/>
  <c r="J8" i="5"/>
  <c r="E100" i="5"/>
  <c r="E103" i="5" s="1"/>
  <c r="K8" i="5" s="1"/>
  <c r="G100" i="5"/>
  <c r="G103" i="5" s="1"/>
  <c r="L8" i="5" s="1"/>
  <c r="H100" i="5"/>
  <c r="H103" i="5"/>
  <c r="M8" i="5" s="1"/>
  <c r="D116" i="5"/>
  <c r="D118" i="5" s="1"/>
  <c r="D120" i="5" s="1"/>
  <c r="J9" i="5" s="1"/>
  <c r="E116" i="5"/>
  <c r="E118" i="5"/>
  <c r="E120" i="5"/>
  <c r="K9" i="5" s="1"/>
  <c r="G116" i="5"/>
  <c r="H116" i="5"/>
  <c r="H118" i="5"/>
  <c r="H120" i="5" s="1"/>
  <c r="M9" i="5" s="1"/>
  <c r="G118" i="5"/>
  <c r="G120" i="5"/>
  <c r="L9" i="5" s="1"/>
  <c r="H24" i="6"/>
  <c r="H131" i="5"/>
  <c r="C35" i="3"/>
  <c r="L90" i="3"/>
  <c r="E77" i="5"/>
  <c r="K6" i="5"/>
  <c r="K11" i="5" s="1"/>
  <c r="C52" i="10"/>
  <c r="D52" i="10" s="1"/>
  <c r="D77" i="5" l="1"/>
  <c r="J6" i="5" s="1"/>
  <c r="J11" i="5" s="1"/>
  <c r="J64" i="2"/>
  <c r="K64" i="2" s="1"/>
  <c r="J21" i="2"/>
  <c r="C48" i="2"/>
  <c r="K48" i="2" s="1"/>
  <c r="C21" i="2"/>
  <c r="C36" i="1"/>
  <c r="K21" i="4"/>
  <c r="D95" i="4"/>
  <c r="C9" i="1" s="1"/>
  <c r="D92" i="3"/>
  <c r="C8" i="1" s="1"/>
  <c r="K21" i="3"/>
  <c r="B31" i="1"/>
  <c r="F7" i="1"/>
  <c r="Q12" i="7"/>
  <c r="Q13" i="7" s="1"/>
  <c r="K64" i="3"/>
  <c r="P12" i="7"/>
  <c r="C77" i="3"/>
  <c r="Q11" i="8"/>
  <c r="Q13" i="8" s="1"/>
  <c r="P11" i="7"/>
  <c r="P11" i="8"/>
  <c r="K12" i="6"/>
  <c r="B42" i="10"/>
  <c r="C42" i="10" s="1"/>
  <c r="D42" i="10" s="1"/>
  <c r="C44" i="10"/>
  <c r="D44" i="10" s="1"/>
  <c r="B40" i="10"/>
  <c r="C40" i="10" s="1"/>
  <c r="D40" i="10" s="1"/>
  <c r="K80" i="4"/>
  <c r="J13" i="6"/>
  <c r="J16" i="6" s="1"/>
  <c r="J15" i="6"/>
  <c r="K77" i="3"/>
  <c r="K13" i="6"/>
  <c r="J12" i="5"/>
  <c r="K67" i="4"/>
  <c r="B48" i="10"/>
  <c r="C48" i="10" s="1"/>
  <c r="D48" i="10" s="1"/>
  <c r="C50" i="10"/>
  <c r="D50" i="10" s="1"/>
  <c r="H77" i="5"/>
  <c r="M6" i="5" s="1"/>
  <c r="K12" i="5" s="1"/>
  <c r="K13" i="5" s="1"/>
  <c r="D92" i="2" l="1"/>
  <c r="C7" i="1" s="1"/>
  <c r="C22" i="1" s="1"/>
  <c r="F9" i="1" s="1"/>
  <c r="F16" i="1" s="1"/>
  <c r="K21" i="2"/>
  <c r="P20" i="7"/>
  <c r="P21" i="7"/>
  <c r="P15" i="8"/>
  <c r="P13" i="8"/>
  <c r="P16" i="8" s="1"/>
  <c r="P13" i="7"/>
  <c r="P16" i="7" s="1"/>
  <c r="P15" i="7"/>
  <c r="P20" i="8"/>
  <c r="P21" i="8"/>
  <c r="J13" i="5"/>
  <c r="J16" i="5" s="1"/>
  <c r="J15" i="5"/>
  <c r="F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5" authorId="0" shapeId="0" xr:uid="{00000000-0006-0000-0000-000001000000}">
      <text>
        <r>
          <rPr>
            <b/>
            <sz val="9"/>
            <color indexed="8"/>
            <rFont val="Tahoma"/>
            <family val="2"/>
          </rPr>
          <t xml:space="preserve">Dawn Johnston:
</t>
        </r>
        <r>
          <rPr>
            <sz val="9"/>
            <color indexed="8"/>
            <rFont val="Tahoma"/>
            <family val="2"/>
          </rPr>
          <t>Input P&amp;I from Note</t>
        </r>
      </text>
    </comment>
    <comment ref="C26" authorId="0" shapeId="0" xr:uid="{00000000-0006-0000-0000-000002000000}">
      <text>
        <r>
          <rPr>
            <b/>
            <sz val="9"/>
            <color indexed="8"/>
            <rFont val="Tahoma"/>
            <family val="2"/>
          </rPr>
          <t>Insert P&amp;I from Note</t>
        </r>
      </text>
    </comment>
    <comment ref="F28" authorId="0" shapeId="0" xr:uid="{00000000-0006-0000-0000-000003000000}">
      <text>
        <r>
          <rPr>
            <b/>
            <sz val="9"/>
            <color indexed="8"/>
            <rFont val="Tahoma"/>
            <family val="2"/>
          </rPr>
          <t xml:space="preserve">Enter annual amount
</t>
        </r>
      </text>
    </comment>
    <comment ref="G28" authorId="0" shapeId="0" xr:uid="{00000000-0006-0000-0000-000004000000}">
      <text>
        <r>
          <rPr>
            <b/>
            <sz val="9"/>
            <color indexed="8"/>
            <rFont val="Tahoma"/>
            <family val="2"/>
          </rPr>
          <t>Enter annual amount</t>
        </r>
      </text>
    </comment>
    <comment ref="H28" authorId="0" shapeId="0" xr:uid="{00000000-0006-0000-0000-000005000000}">
      <text>
        <r>
          <rPr>
            <b/>
            <sz val="9"/>
            <color indexed="8"/>
            <rFont val="Tahoma"/>
            <family val="2"/>
          </rPr>
          <t xml:space="preserve">Enter annual amount
</t>
        </r>
      </text>
    </comment>
    <comment ref="C29" authorId="0" shapeId="0" xr:uid="{00000000-0006-0000-0000-000006000000}">
      <text>
        <r>
          <rPr>
            <b/>
            <sz val="9"/>
            <color indexed="8"/>
            <rFont val="Tahoma"/>
            <family val="2"/>
          </rPr>
          <t>Input negative income from Rental Income worksheet as a positive number.</t>
        </r>
      </text>
    </comment>
    <comment ref="C30" authorId="0" shapeId="0" xr:uid="{00000000-0006-0000-0000-000007000000}">
      <text>
        <r>
          <rPr>
            <b/>
            <sz val="11"/>
            <color indexed="8"/>
            <rFont val="Tahoma"/>
            <family val="2"/>
          </rPr>
          <t xml:space="preserve">Enter 2nd home PITI here.  If 2nd home is subject enter here (do not enter as primary PITI)
</t>
        </r>
      </text>
    </comment>
    <comment ref="C32" authorId="0" shapeId="0" xr:uid="{00000000-0006-0000-0000-000008000000}">
      <text>
        <r>
          <rPr>
            <b/>
            <sz val="9"/>
            <color indexed="8"/>
            <rFont val="Tahoma"/>
            <family val="2"/>
          </rPr>
          <t>Insert funds to close from HUD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J66" authorId="0" shapeId="0" xr:uid="{00000000-0006-0000-0100-000001000000}">
      <text>
        <r>
          <rPr>
            <sz val="9"/>
            <color indexed="8"/>
            <rFont val="Tahoma"/>
            <family val="2"/>
          </rPr>
          <t xml:space="preserve">Input total benefit from tax return/1099
</t>
        </r>
      </text>
    </comment>
    <comment ref="K66" authorId="0" shapeId="0" xr:uid="{00000000-0006-0000-0100-000002000000}">
      <text>
        <r>
          <rPr>
            <b/>
            <sz val="9"/>
            <color indexed="8"/>
            <rFont val="Tahoma"/>
            <family val="2"/>
          </rPr>
          <t>Use this section to use both taxable and non-taxable portion of benefit</t>
        </r>
      </text>
    </comment>
    <comment ref="J67" authorId="0" shapeId="0" xr:uid="{00000000-0006-0000-0100-000003000000}">
      <text>
        <r>
          <rPr>
            <b/>
            <sz val="9"/>
            <color indexed="8"/>
            <rFont val="Tahoma"/>
            <family val="2"/>
          </rPr>
          <t>Input amount of benefit that is non taxable.</t>
        </r>
      </text>
    </comment>
    <comment ref="C68" authorId="0" shapeId="0" xr:uid="{00000000-0006-0000-0100-000004000000}">
      <text>
        <r>
          <rPr>
            <b/>
            <sz val="9"/>
            <color indexed="8"/>
            <rFont val="Tahoma"/>
            <family val="2"/>
          </rPr>
          <t>Enter monthly taxable benefit</t>
        </r>
      </text>
    </comment>
    <comment ref="C69" authorId="0" shapeId="0" xr:uid="{00000000-0006-0000-0100-000005000000}">
      <text>
        <r>
          <rPr>
            <b/>
            <sz val="9"/>
            <color indexed="8"/>
            <rFont val="Tahoma"/>
            <family val="2"/>
          </rPr>
          <t>Enter monthly taxable benefit</t>
        </r>
      </text>
    </comment>
    <comment ref="C70" authorId="0" shapeId="0" xr:uid="{00000000-0006-0000-0100-000006000000}">
      <text>
        <r>
          <rPr>
            <b/>
            <sz val="9"/>
            <color indexed="8"/>
            <rFont val="Tahoma"/>
            <family val="2"/>
          </rPr>
          <t>Enter annual taxable benefit</t>
        </r>
      </text>
    </comment>
    <comment ref="J79" authorId="0" shapeId="0" xr:uid="{00000000-0006-0000-0100-000007000000}">
      <text>
        <r>
          <rPr>
            <b/>
            <sz val="9"/>
            <color indexed="8"/>
            <rFont val="Tahoma"/>
            <family val="2"/>
          </rPr>
          <t>Enter total benefit from 1099/Awards letter</t>
        </r>
      </text>
    </comment>
    <comment ref="J80" authorId="0" shapeId="0" xr:uid="{00000000-0006-0000-0100-000008000000}">
      <text>
        <r>
          <rPr>
            <b/>
            <sz val="9"/>
            <color indexed="8"/>
            <rFont val="Tahoma"/>
            <family val="2"/>
          </rPr>
          <t>Enter amount of benefit that is taxable.</t>
        </r>
      </text>
    </comment>
    <comment ref="C81" authorId="0" shapeId="0" xr:uid="{00000000-0006-0000-0100-000009000000}">
      <text>
        <r>
          <rPr>
            <b/>
            <sz val="9"/>
            <color indexed="8"/>
            <rFont val="Tahoma"/>
            <family val="2"/>
          </rPr>
          <t>Enter monthly non taxable portion of benefit</t>
        </r>
      </text>
    </comment>
    <comment ref="C82" authorId="0" shapeId="0" xr:uid="{00000000-0006-0000-0100-00000A000000}">
      <text>
        <r>
          <rPr>
            <b/>
            <sz val="9"/>
            <color indexed="8"/>
            <rFont val="Tahoma"/>
            <family val="2"/>
          </rPr>
          <t>Enter monthly non taxable portion of benefit</t>
        </r>
      </text>
    </comment>
    <comment ref="C83" authorId="0" shapeId="0" xr:uid="{00000000-0006-0000-0100-00000B000000}">
      <text>
        <r>
          <rPr>
            <b/>
            <sz val="9"/>
            <color indexed="8"/>
            <rFont val="Tahoma"/>
            <family val="2"/>
          </rPr>
          <t>Enter annual non taxable portion of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J66" authorId="0" shapeId="0" xr:uid="{00000000-0006-0000-0200-000001000000}">
      <text>
        <r>
          <rPr>
            <sz val="9"/>
            <color indexed="8"/>
            <rFont val="Tahoma"/>
            <family val="2"/>
          </rPr>
          <t xml:space="preserve">Input total benefit from tax return/1099
</t>
        </r>
      </text>
    </comment>
    <comment ref="K66" authorId="0" shapeId="0" xr:uid="{00000000-0006-0000-0200-000002000000}">
      <text>
        <r>
          <rPr>
            <b/>
            <sz val="9"/>
            <color indexed="8"/>
            <rFont val="Tahoma"/>
            <family val="2"/>
          </rPr>
          <t>Use this section to use both taxable and non-taxable portion of benefit</t>
        </r>
      </text>
    </comment>
    <comment ref="J67" authorId="0" shapeId="0" xr:uid="{00000000-0006-0000-0200-000003000000}">
      <text>
        <r>
          <rPr>
            <b/>
            <sz val="9"/>
            <color indexed="8"/>
            <rFont val="Tahoma"/>
            <family val="2"/>
          </rPr>
          <t>Input amount of benefit that is non taxable.</t>
        </r>
      </text>
    </comment>
    <comment ref="C68" authorId="0" shapeId="0" xr:uid="{00000000-0006-0000-0200-000004000000}">
      <text>
        <r>
          <rPr>
            <b/>
            <sz val="9"/>
            <color indexed="8"/>
            <rFont val="Tahoma"/>
            <family val="2"/>
          </rPr>
          <t>Enter monthly taxable benefit</t>
        </r>
      </text>
    </comment>
    <comment ref="C69" authorId="0" shapeId="0" xr:uid="{00000000-0006-0000-0200-000005000000}">
      <text>
        <r>
          <rPr>
            <b/>
            <sz val="9"/>
            <color indexed="8"/>
            <rFont val="Tahoma"/>
            <family val="2"/>
          </rPr>
          <t>Enter monthly taxable benefit</t>
        </r>
      </text>
    </comment>
    <comment ref="C70" authorId="0" shapeId="0" xr:uid="{00000000-0006-0000-0200-000006000000}">
      <text>
        <r>
          <rPr>
            <b/>
            <sz val="9"/>
            <color indexed="8"/>
            <rFont val="Tahoma"/>
            <family val="2"/>
          </rPr>
          <t>Enter annual taxable benefit</t>
        </r>
      </text>
    </comment>
    <comment ref="J79" authorId="0" shapeId="0" xr:uid="{00000000-0006-0000-0200-000007000000}">
      <text>
        <r>
          <rPr>
            <b/>
            <sz val="9"/>
            <color indexed="8"/>
            <rFont val="Tahoma"/>
            <family val="2"/>
          </rPr>
          <t>Enter total benefit from 1099/Awards letter</t>
        </r>
      </text>
    </comment>
    <comment ref="J80" authorId="0" shapeId="0" xr:uid="{00000000-0006-0000-0200-000008000000}">
      <text>
        <r>
          <rPr>
            <b/>
            <sz val="9"/>
            <color indexed="8"/>
            <rFont val="Tahoma"/>
            <family val="2"/>
          </rPr>
          <t>Enter amount of benefit that is taxable.</t>
        </r>
      </text>
    </comment>
    <comment ref="C81" authorId="0" shapeId="0" xr:uid="{00000000-0006-0000-0200-000009000000}">
      <text>
        <r>
          <rPr>
            <b/>
            <sz val="9"/>
            <color indexed="8"/>
            <rFont val="Tahoma"/>
            <family val="2"/>
          </rPr>
          <t>Enter monthly non taxable portion of benefit</t>
        </r>
      </text>
    </comment>
    <comment ref="C82" authorId="0" shapeId="0" xr:uid="{00000000-0006-0000-0200-00000A000000}">
      <text>
        <r>
          <rPr>
            <b/>
            <sz val="9"/>
            <color indexed="8"/>
            <rFont val="Tahoma"/>
            <family val="2"/>
          </rPr>
          <t>Enter monthly non taxable portion of benefit</t>
        </r>
      </text>
    </comment>
    <comment ref="C83" authorId="0" shapeId="0" xr:uid="{00000000-0006-0000-0200-00000B000000}">
      <text>
        <r>
          <rPr>
            <b/>
            <sz val="9"/>
            <color indexed="8"/>
            <rFont val="Tahoma"/>
            <family val="2"/>
          </rPr>
          <t>Enter annual non taxable portion of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J69" authorId="0" shapeId="0" xr:uid="{00000000-0006-0000-0300-000001000000}">
      <text>
        <r>
          <rPr>
            <sz val="9"/>
            <color indexed="8"/>
            <rFont val="Tahoma"/>
            <family val="2"/>
          </rPr>
          <t xml:space="preserve">Input total benefit from tax return/1099
</t>
        </r>
      </text>
    </comment>
    <comment ref="J70" authorId="0" shapeId="0" xr:uid="{00000000-0006-0000-0300-000002000000}">
      <text>
        <r>
          <rPr>
            <b/>
            <sz val="9"/>
            <color indexed="8"/>
            <rFont val="Tahoma"/>
            <family val="2"/>
          </rPr>
          <t>Input amount of benefit that is non taxable.</t>
        </r>
      </text>
    </comment>
    <comment ref="C72" authorId="0" shapeId="0" xr:uid="{00000000-0006-0000-0300-000003000000}">
      <text>
        <r>
          <rPr>
            <b/>
            <sz val="9"/>
            <color indexed="8"/>
            <rFont val="Tahoma"/>
            <family val="2"/>
          </rPr>
          <t>Enter monthly taxable benefit</t>
        </r>
      </text>
    </comment>
    <comment ref="C73" authorId="0" shapeId="0" xr:uid="{00000000-0006-0000-0300-000004000000}">
      <text>
        <r>
          <rPr>
            <b/>
            <sz val="9"/>
            <color indexed="8"/>
            <rFont val="Tahoma"/>
            <family val="2"/>
          </rPr>
          <t>Enter annual taxable benefit</t>
        </r>
      </text>
    </comment>
    <comment ref="J82" authorId="0" shapeId="0" xr:uid="{00000000-0006-0000-0300-000005000000}">
      <text>
        <r>
          <rPr>
            <b/>
            <sz val="9"/>
            <color indexed="8"/>
            <rFont val="Tahoma"/>
            <family val="2"/>
          </rPr>
          <t>Enter total benefit from 1099/Awards letter</t>
        </r>
      </text>
    </comment>
    <comment ref="J83" authorId="0" shapeId="0" xr:uid="{00000000-0006-0000-0300-000006000000}">
      <text>
        <r>
          <rPr>
            <b/>
            <sz val="9"/>
            <color indexed="8"/>
            <rFont val="Tahoma"/>
            <family val="2"/>
          </rPr>
          <t>Enter amount of benefit that is taxable.</t>
        </r>
      </text>
    </comment>
    <comment ref="C85" authorId="0" shapeId="0" xr:uid="{00000000-0006-0000-0300-000007000000}">
      <text>
        <r>
          <rPr>
            <b/>
            <sz val="9"/>
            <color indexed="8"/>
            <rFont val="Tahoma"/>
            <family val="2"/>
          </rPr>
          <t>Enter monthly non taxable portion of benefit</t>
        </r>
      </text>
    </comment>
    <comment ref="C86" authorId="0" shapeId="0" xr:uid="{00000000-0006-0000-0300-000008000000}">
      <text>
        <r>
          <rPr>
            <b/>
            <sz val="9"/>
            <color indexed="8"/>
            <rFont val="Tahoma"/>
            <family val="2"/>
          </rPr>
          <t>Enter annual non taxable portion of benefit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H3" authorId="0" shapeId="0" xr:uid="{00000000-0006-0000-1000-000001000000}">
      <text>
        <r>
          <rPr>
            <b/>
            <sz val="9"/>
            <color indexed="8"/>
            <rFont val="Tahoma"/>
            <family val="2"/>
          </rPr>
          <t>Enter income used for illustration and not included in qualifying income</t>
        </r>
      </text>
    </comment>
    <comment ref="K3" authorId="0" shapeId="0" xr:uid="{00000000-0006-0000-1000-000002000000}">
      <text>
        <r>
          <rPr>
            <b/>
            <sz val="9"/>
            <color indexed="8"/>
            <rFont val="Tahoma"/>
            <family val="2"/>
          </rPr>
          <t>Enter income used for illustration and not included in qualifying income</t>
        </r>
      </text>
    </comment>
    <comment ref="A4" authorId="0" shapeId="0" xr:uid="{00000000-0006-0000-1000-000003000000}">
      <text>
        <r>
          <rPr>
            <sz val="9"/>
            <color indexed="8"/>
            <rFont val="Tahoma"/>
            <family val="2"/>
          </rPr>
          <t>Borrower's gross income before adjustments</t>
        </r>
      </text>
    </comment>
    <comment ref="A5" authorId="0" shapeId="0" xr:uid="{00000000-0006-0000-1000-000004000000}">
      <text>
        <r>
          <rPr>
            <sz val="9"/>
            <color indexed="8"/>
            <rFont val="Tahoma"/>
            <family val="2"/>
          </rPr>
          <t xml:space="preserve">Subtract any income reported on Line 7 that does not belong to the borrower or has already been considered elsewhere.  Only SE borrower's W2 income here if not already calculated on income worksheet.
</t>
        </r>
      </text>
    </comment>
    <comment ref="J5" authorId="0" shapeId="0" xr:uid="{00000000-0006-0000-1000-000005000000}">
      <text>
        <r>
          <rPr>
            <b/>
            <sz val="9"/>
            <color indexed="8"/>
            <rFont val="Tahoma"/>
            <family val="2"/>
          </rPr>
          <t>W2 income can be entered here or can be calculated on the Income Worksheet from paystubs/W2s</t>
        </r>
      </text>
    </comment>
    <comment ref="A6" authorId="0" shapeId="0" xr:uid="{00000000-0006-0000-1000-000006000000}">
      <text>
        <r>
          <rPr>
            <b/>
            <sz val="9"/>
            <color indexed="8"/>
            <rFont val="Tahoma"/>
            <family val="2"/>
          </rPr>
          <t>Add any tax exempt that is continuing</t>
        </r>
      </text>
    </comment>
    <comment ref="A7" authorId="0" shapeId="0" xr:uid="{00000000-0006-0000-1000-000007000000}">
      <text>
        <r>
          <rPr>
            <sz val="9"/>
            <color indexed="8"/>
            <rFont val="Tahoma"/>
            <family val="2"/>
          </rPr>
          <t xml:space="preserve">Deduct tax refunds which cannot be counted in qualifying income
</t>
        </r>
      </text>
    </comment>
    <comment ref="A8" authorId="0" shapeId="0" xr:uid="{00000000-0006-0000-1000-000008000000}">
      <text>
        <r>
          <rPr>
            <b/>
            <sz val="9"/>
            <color indexed="8"/>
            <rFont val="Tahoma"/>
            <family val="2"/>
          </rPr>
          <t>Deduct any alimony that cannot be used as qualifying income per the guidelines</t>
        </r>
      </text>
    </comment>
    <comment ref="A9" authorId="0" shapeId="0" xr:uid="{00000000-0006-0000-1000-000009000000}">
      <text>
        <r>
          <rPr>
            <b/>
            <sz val="9"/>
            <color indexed="8"/>
            <rFont val="Tahoma"/>
            <family val="2"/>
          </rPr>
          <t>Add Schedule D incoming that meets guidelines requirements or deduct Schedule D loss</t>
        </r>
      </text>
    </comment>
    <comment ref="A10" authorId="0" shapeId="0" xr:uid="{00000000-0006-0000-1000-00000A000000}">
      <text>
        <r>
          <rPr>
            <b/>
            <sz val="9"/>
            <color indexed="8"/>
            <rFont val="Tahoma"/>
            <family val="2"/>
          </rPr>
          <t>Add/deduct income from Sale of Business Property</t>
        </r>
      </text>
    </comment>
    <comment ref="A11" authorId="0" shapeId="0" xr:uid="{00000000-0006-0000-1000-00000B000000}">
      <text>
        <r>
          <rPr>
            <b/>
            <sz val="9"/>
            <color indexed="8"/>
            <rFont val="Tahoma"/>
            <family val="2"/>
          </rPr>
          <t>Add qualifying IRA distributions that meet guideline requirements</t>
        </r>
      </text>
    </comment>
    <comment ref="A12" authorId="0" shapeId="0" xr:uid="{00000000-0006-0000-1000-00000C000000}">
      <text>
        <r>
          <rPr>
            <b/>
            <sz val="9"/>
            <color indexed="8"/>
            <rFont val="Tahoma"/>
            <family val="2"/>
          </rPr>
          <t>Add income from pension/annuity that meets the guideline requirements</t>
        </r>
      </text>
    </comment>
    <comment ref="A13" authorId="0" shapeId="0" xr:uid="{00000000-0006-0000-1000-00000D000000}">
      <text>
        <r>
          <rPr>
            <b/>
            <sz val="9"/>
            <color indexed="8"/>
            <rFont val="Tahoma"/>
            <family val="2"/>
          </rPr>
          <t>Subtract all income and add back all losses reported from Schedule E and enter here. This income is analyzed elsewhere.</t>
        </r>
      </text>
    </comment>
    <comment ref="G13" authorId="0" shapeId="0" xr:uid="{00000000-0006-0000-1000-00000E000000}">
      <text>
        <r>
          <rPr>
            <b/>
            <sz val="9"/>
            <color indexed="8"/>
            <rFont val="Tahoma"/>
            <family val="2"/>
          </rPr>
          <t>Either leave this blank or subtract income and add back losses from Schedule E and enter total here</t>
        </r>
      </text>
    </comment>
    <comment ref="J13" authorId="0" shapeId="0" xr:uid="{00000000-0006-0000-1000-00000F000000}">
      <text>
        <r>
          <rPr>
            <b/>
            <sz val="9"/>
            <color indexed="8"/>
            <rFont val="Tahoma"/>
            <family val="2"/>
          </rPr>
          <t>Either leave this blank or subtract income and add back losses from Schedule E and enter total here</t>
        </r>
      </text>
    </comment>
    <comment ref="A14" authorId="0" shapeId="0" xr:uid="{00000000-0006-0000-1000-000010000000}">
      <text>
        <r>
          <rPr>
            <b/>
            <sz val="9"/>
            <color indexed="8"/>
            <rFont val="Tahoma"/>
            <family val="2"/>
          </rPr>
          <t>Subtract Unemployment Compensation that does not qualify for inclusion per guidelines</t>
        </r>
      </text>
    </comment>
    <comment ref="A15" authorId="0" shapeId="0" xr:uid="{00000000-0006-0000-1000-000011000000}">
      <text>
        <r>
          <rPr>
            <b/>
            <sz val="9"/>
            <color indexed="8"/>
            <rFont val="Tahoma"/>
            <family val="2"/>
          </rPr>
          <t>Add qualifying Social Security benefits</t>
        </r>
      </text>
    </comment>
    <comment ref="A16" authorId="0" shapeId="0" xr:uid="{00000000-0006-0000-1000-000012000000}">
      <text>
        <r>
          <rPr>
            <b/>
            <sz val="9"/>
            <color indexed="8"/>
            <rFont val="Tahoma"/>
            <family val="2"/>
          </rPr>
          <t>Subtract other income unless documented that it is continuing</t>
        </r>
      </text>
    </comment>
    <comment ref="A22" authorId="0" shapeId="0" xr:uid="{00000000-0006-0000-1000-000013000000}">
      <text>
        <r>
          <rPr>
            <b/>
            <sz val="9"/>
            <color indexed="8"/>
            <rFont val="Tahoma"/>
            <family val="2"/>
          </rPr>
          <t>Deduct total unreimbursed expense</t>
        </r>
      </text>
    </comment>
    <comment ref="G22" authorId="0" shapeId="0" xr:uid="{00000000-0006-0000-1000-000014000000}">
      <text>
        <r>
          <rPr>
            <b/>
            <sz val="9"/>
            <color indexed="8"/>
            <rFont val="Tahoma"/>
            <family val="2"/>
          </rPr>
          <t>If calculated unreimbursed expenses on Income Worksheet do not also calculate here</t>
        </r>
      </text>
    </comment>
    <comment ref="J22" authorId="0" shapeId="0" xr:uid="{00000000-0006-0000-1000-000015000000}">
      <text>
        <r>
          <rPr>
            <b/>
            <sz val="9"/>
            <color indexed="8"/>
            <rFont val="Tahoma"/>
            <family val="2"/>
          </rPr>
          <t>If calculated unreimbursed expenses on Income Worksheet do not also calculate here</t>
        </r>
      </text>
    </comment>
    <comment ref="A23" authorId="0" shapeId="0" xr:uid="{00000000-0006-0000-1000-000016000000}">
      <text>
        <r>
          <rPr>
            <b/>
            <sz val="9"/>
            <color indexed="8"/>
            <rFont val="Tahoma"/>
            <family val="2"/>
          </rPr>
          <t>Add back automobile depreciation</t>
        </r>
      </text>
    </comment>
    <comment ref="A28" authorId="0" shapeId="0" xr:uid="{00000000-0006-0000-1000-000017000000}">
      <text>
        <r>
          <rPr>
            <b/>
            <sz val="9"/>
            <color indexed="8"/>
            <rFont val="Tahoma"/>
            <family val="2"/>
          </rPr>
          <t>Subtract non recurring interest income</t>
        </r>
      </text>
    </comment>
    <comment ref="A29" authorId="0" shapeId="0" xr:uid="{00000000-0006-0000-1000-000018000000}">
      <text>
        <r>
          <rPr>
            <b/>
            <sz val="9"/>
            <color indexed="8"/>
            <rFont val="Tahoma"/>
            <family val="2"/>
          </rPr>
          <t>Deduct non-recurring dividend income</t>
        </r>
      </text>
    </comment>
    <comment ref="A35" authorId="0" shapeId="0" xr:uid="{00000000-0006-0000-1000-000019000000}">
      <text>
        <r>
          <rPr>
            <b/>
            <sz val="9"/>
            <color indexed="8"/>
            <rFont val="Tahoma"/>
            <family val="2"/>
          </rPr>
          <t>Add back depletion</t>
        </r>
      </text>
    </comment>
    <comment ref="A36" authorId="0" shapeId="0" xr:uid="{00000000-0006-0000-1000-00001A000000}">
      <text>
        <r>
          <rPr>
            <b/>
            <sz val="9"/>
            <color indexed="8"/>
            <rFont val="Tahoma"/>
            <family val="2"/>
          </rPr>
          <t>Add back depreciation</t>
        </r>
      </text>
    </comment>
    <comment ref="A37" authorId="0" shapeId="0" xr:uid="{00000000-0006-0000-1000-00001B000000}">
      <text>
        <r>
          <rPr>
            <b/>
            <sz val="9"/>
            <color indexed="8"/>
            <rFont val="Tahoma"/>
            <family val="2"/>
          </rPr>
          <t>Deduct travel, meals, entertainment</t>
        </r>
      </text>
    </comment>
    <comment ref="A38" authorId="0" shapeId="0" xr:uid="{00000000-0006-0000-1000-00001C000000}">
      <text>
        <r>
          <rPr>
            <b/>
            <sz val="9"/>
            <color indexed="8"/>
            <rFont val="Tahoma"/>
            <family val="2"/>
          </rPr>
          <t>Add back expenses for business use of home</t>
        </r>
      </text>
    </comment>
    <comment ref="A39" authorId="0" shapeId="0" xr:uid="{00000000-0006-0000-1000-00001D000000}">
      <text>
        <r>
          <rPr>
            <b/>
            <sz val="9"/>
            <color indexed="8"/>
            <rFont val="Tahoma"/>
            <family val="2"/>
          </rPr>
          <t>Add back amortization/casualty loss</t>
        </r>
      </text>
    </comment>
    <comment ref="A44" authorId="0" shapeId="0" xr:uid="{00000000-0006-0000-1000-00001E000000}">
      <text>
        <r>
          <rPr>
            <b/>
            <sz val="9"/>
            <color indexed="8"/>
            <rFont val="Tahoma"/>
            <family val="2"/>
          </rPr>
          <t>Add back recurring capital gains</t>
        </r>
      </text>
    </comment>
    <comment ref="A49" authorId="0" shapeId="0" xr:uid="{00000000-0006-0000-1000-00001F000000}">
      <text>
        <r>
          <rPr>
            <b/>
            <sz val="9"/>
            <color indexed="8"/>
            <rFont val="Tahoma"/>
            <family val="2"/>
          </rPr>
          <t>Add back recurring capital gains from sales of business property</t>
        </r>
      </text>
    </comment>
    <comment ref="A52" authorId="0" shapeId="0" xr:uid="{00000000-0006-0000-1000-000020000000}">
      <text>
        <r>
          <rPr>
            <b/>
            <sz val="9"/>
            <color indexed="8"/>
            <rFont val="Tahoma"/>
            <family val="2"/>
          </rPr>
          <t>Other income; i.e. Form 6252 Installment Sale Income</t>
        </r>
      </text>
    </comment>
    <comment ref="A55" authorId="0" shapeId="0" xr:uid="{00000000-0006-0000-1000-000021000000}">
      <text>
        <r>
          <rPr>
            <b/>
            <sz val="9"/>
            <color indexed="8"/>
            <rFont val="Tahoma"/>
            <family val="2"/>
          </rPr>
          <t>Schedule E income OTHER than rental; rental is calculated on the rental income worksheet</t>
        </r>
      </text>
    </comment>
    <comment ref="A57" authorId="0" shapeId="0" xr:uid="{00000000-0006-0000-1000-000022000000}">
      <text>
        <r>
          <rPr>
            <b/>
            <sz val="9"/>
            <color indexed="8"/>
            <rFont val="Tahoma"/>
            <family val="2"/>
          </rPr>
          <t>Add royalties to income when they are ongoing for 3 or more years</t>
        </r>
      </text>
    </comment>
    <comment ref="A58" authorId="0" shapeId="0" xr:uid="{00000000-0006-0000-1000-000023000000}">
      <text>
        <r>
          <rPr>
            <b/>
            <sz val="9"/>
            <color indexed="8"/>
            <rFont val="Tahoma"/>
            <family val="2"/>
          </rPr>
          <t>Subtract total amount of expenses except depletion</t>
        </r>
      </text>
    </comment>
    <comment ref="A59" authorId="0" shapeId="0" xr:uid="{00000000-0006-0000-1000-000024000000}">
      <text>
        <r>
          <rPr>
            <b/>
            <sz val="9"/>
            <color indexed="8"/>
            <rFont val="Tahoma"/>
            <family val="2"/>
          </rPr>
          <t>Add back depletion</t>
        </r>
      </text>
    </comment>
    <comment ref="A64" authorId="0" shapeId="0" xr:uid="{00000000-0006-0000-1000-000025000000}">
      <text>
        <r>
          <rPr>
            <b/>
            <sz val="9"/>
            <color indexed="8"/>
            <rFont val="Tahoma"/>
            <family val="2"/>
          </rPr>
          <t>Add back non taxable portion of this income</t>
        </r>
      </text>
    </comment>
    <comment ref="A66" authorId="0" shapeId="0" xr:uid="{00000000-0006-0000-1000-000026000000}">
      <text>
        <r>
          <rPr>
            <b/>
            <sz val="9"/>
            <color indexed="8"/>
            <rFont val="Tahoma"/>
            <family val="2"/>
          </rPr>
          <t>Add back income or deduct loss of income from non-farming source</t>
        </r>
      </text>
    </comment>
    <comment ref="A67" authorId="0" shapeId="0" xr:uid="{00000000-0006-0000-1000-000027000000}">
      <text>
        <r>
          <rPr>
            <b/>
            <sz val="9"/>
            <color indexed="8"/>
            <rFont val="Tahoma"/>
            <family val="2"/>
          </rPr>
          <t>Add back depreciation</t>
        </r>
      </text>
    </comment>
    <comment ref="A68" authorId="0" shapeId="0" xr:uid="{00000000-0006-0000-1000-000028000000}">
      <text>
        <r>
          <rPr>
            <b/>
            <sz val="9"/>
            <color indexed="8"/>
            <rFont val="Tahoma"/>
            <family val="2"/>
          </rPr>
          <t>Add back amortization/loss/depletion</t>
        </r>
      </text>
    </comment>
    <comment ref="A69" authorId="0" shapeId="0" xr:uid="{00000000-0006-0000-1000-000029000000}">
      <text>
        <r>
          <rPr>
            <b/>
            <sz val="9"/>
            <color indexed="8"/>
            <rFont val="Tahoma"/>
            <family val="2"/>
          </rPr>
          <t>Add back business use of home expense</t>
        </r>
      </text>
    </comment>
    <comment ref="A74" authorId="0" shapeId="0" xr:uid="{00000000-0006-0000-1000-00002A000000}">
      <text>
        <r>
          <rPr>
            <b/>
            <sz val="9"/>
            <color indexed="8"/>
            <rFont val="Tahoma"/>
            <family val="2"/>
          </rPr>
          <t>Add income reported for the borrower from the K-1</t>
        </r>
      </text>
    </comment>
    <comment ref="A75" authorId="0" shapeId="0" xr:uid="{00000000-0006-0000-1000-00002B000000}">
      <text>
        <r>
          <rPr>
            <b/>
            <sz val="9"/>
            <color indexed="8"/>
            <rFont val="Tahoma"/>
            <family val="2"/>
          </rPr>
          <t>Add to income when borrower has 2 year history of receiving</t>
        </r>
      </text>
    </comment>
    <comment ref="A80" authorId="0" shapeId="0" xr:uid="{00000000-0006-0000-1000-00002C000000}">
      <text>
        <r>
          <rPr>
            <b/>
            <sz val="9"/>
            <color indexed="8"/>
            <rFont val="Tahoma"/>
            <family val="2"/>
          </rPr>
          <t>Income reported to the borrower from the K-1</t>
        </r>
      </text>
    </comment>
    <comment ref="A86" authorId="0" shapeId="0" xr:uid="{00000000-0006-0000-1000-00002D000000}">
      <text>
        <r>
          <rPr>
            <sz val="9"/>
            <color indexed="8"/>
            <rFont val="Tahoma"/>
            <family val="2"/>
          </rPr>
          <t xml:space="preserve">Enter the amount from K-1
</t>
        </r>
      </text>
    </comment>
    <comment ref="A87" authorId="0" shapeId="0" xr:uid="{00000000-0006-0000-1000-00002E000000}">
      <text>
        <r>
          <rPr>
            <b/>
            <sz val="9"/>
            <color indexed="8"/>
            <rFont val="Tahoma"/>
            <family val="2"/>
          </rPr>
          <t>Add to borrower's income with a 2 year history</t>
        </r>
      </text>
    </comment>
    <comment ref="A98" authorId="0" shapeId="0" xr:uid="{00000000-0006-0000-1000-00002F000000}">
      <text>
        <r>
          <rPr>
            <b/>
            <sz val="9"/>
            <color indexed="8"/>
            <rFont val="Tahoma"/>
            <family val="2"/>
          </rPr>
          <t>Reported on K-1 from Corporation</t>
        </r>
      </text>
    </comment>
    <comment ref="A99" authorId="0" shapeId="0" xr:uid="{00000000-0006-0000-1000-000030000000}">
      <text>
        <r>
          <rPr>
            <b/>
            <sz val="9"/>
            <color indexed="8"/>
            <rFont val="Tahoma"/>
            <family val="2"/>
          </rPr>
          <t>Add depreciation to income</t>
        </r>
      </text>
    </comment>
    <comment ref="A100" authorId="0" shapeId="0" xr:uid="{00000000-0006-0000-1000-000031000000}">
      <text>
        <r>
          <rPr>
            <b/>
            <sz val="9"/>
            <color indexed="8"/>
            <rFont val="Tahoma"/>
            <family val="2"/>
          </rPr>
          <t>Add depletion to income</t>
        </r>
      </text>
    </comment>
    <comment ref="A101" authorId="0" shapeId="0" xr:uid="{00000000-0006-0000-1000-000032000000}">
      <text>
        <r>
          <rPr>
            <b/>
            <sz val="9"/>
            <color indexed="8"/>
            <rFont val="Tahoma"/>
            <family val="2"/>
          </rPr>
          <t>Add back to income</t>
        </r>
      </text>
    </comment>
    <comment ref="A102" authorId="0" shapeId="0" xr:uid="{00000000-0006-0000-1000-000033000000}">
      <text>
        <r>
          <rPr>
            <b/>
            <sz val="9"/>
            <color indexed="8"/>
            <rFont val="Tahoma"/>
            <family val="2"/>
          </rPr>
          <t>Subtract from income unless evidence of assets to pay</t>
        </r>
      </text>
    </comment>
    <comment ref="A103" authorId="0" shapeId="0" xr:uid="{00000000-0006-0000-1000-000034000000}">
      <text>
        <r>
          <rPr>
            <b/>
            <sz val="9"/>
            <color indexed="8"/>
            <rFont val="Tahoma"/>
            <family val="2"/>
          </rPr>
          <t>Deduct from income</t>
        </r>
      </text>
    </comment>
    <comment ref="A115" authorId="0" shapeId="0" xr:uid="{00000000-0006-0000-1000-000035000000}">
      <text>
        <r>
          <rPr>
            <b/>
            <sz val="9"/>
            <color indexed="8"/>
            <rFont val="Tahoma"/>
            <family val="2"/>
          </rPr>
          <t>Add depletion to income</t>
        </r>
      </text>
    </comment>
    <comment ref="A116" authorId="0" shapeId="0" xr:uid="{00000000-0006-0000-1000-000036000000}">
      <text>
        <r>
          <rPr>
            <b/>
            <sz val="9"/>
            <color indexed="8"/>
            <rFont val="Tahoma"/>
            <family val="2"/>
          </rPr>
          <t>Add back to income</t>
        </r>
      </text>
    </comment>
    <comment ref="A117" authorId="0" shapeId="0" xr:uid="{00000000-0006-0000-1000-000037000000}">
      <text>
        <r>
          <rPr>
            <b/>
            <sz val="9"/>
            <color indexed="8"/>
            <rFont val="Tahoma"/>
            <family val="2"/>
          </rPr>
          <t>Subtract from income unless evidence of assets to pay</t>
        </r>
      </text>
    </comment>
    <comment ref="A119" authorId="0" shapeId="0" xr:uid="{00000000-0006-0000-1000-000038000000}">
      <text>
        <r>
          <rPr>
            <b/>
            <sz val="9"/>
            <color indexed="8"/>
            <rFont val="Tahoma"/>
            <family val="2"/>
          </rPr>
          <t>Deduct from income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H3" authorId="0" shapeId="0" xr:uid="{00000000-0006-0000-1100-000001000000}">
      <text>
        <r>
          <rPr>
            <b/>
            <sz val="9"/>
            <color indexed="8"/>
            <rFont val="Tahoma"/>
            <family val="2"/>
          </rPr>
          <t>Enter income used for illustration and not included in qualifying income</t>
        </r>
      </text>
    </comment>
    <comment ref="K3" authorId="0" shapeId="0" xr:uid="{00000000-0006-0000-1100-000002000000}">
      <text>
        <r>
          <rPr>
            <b/>
            <sz val="9"/>
            <color indexed="8"/>
            <rFont val="Tahoma"/>
            <family val="2"/>
          </rPr>
          <t>Enter income used for illustration and not included in qualifying income</t>
        </r>
      </text>
    </comment>
    <comment ref="A4" authorId="0" shapeId="0" xr:uid="{00000000-0006-0000-1100-000003000000}">
      <text>
        <r>
          <rPr>
            <sz val="9"/>
            <color indexed="8"/>
            <rFont val="Tahoma"/>
            <family val="2"/>
          </rPr>
          <t>Borrower's gross income before adjustments</t>
        </r>
      </text>
    </comment>
    <comment ref="A5" authorId="0" shapeId="0" xr:uid="{00000000-0006-0000-1100-000004000000}">
      <text>
        <r>
          <rPr>
            <sz val="9"/>
            <color indexed="8"/>
            <rFont val="Tahoma"/>
            <family val="2"/>
          </rPr>
          <t xml:space="preserve">Subtract any income reported on Line 7 that does not belong to the borrower or has already been considered elsewhere.  Only SE borrower's W2 income here if not already calculated on income worksheet.
</t>
        </r>
      </text>
    </comment>
    <comment ref="J5" authorId="0" shapeId="0" xr:uid="{00000000-0006-0000-1100-000005000000}">
      <text>
        <r>
          <rPr>
            <b/>
            <sz val="9"/>
            <color indexed="8"/>
            <rFont val="Tahoma"/>
            <family val="2"/>
          </rPr>
          <t>W2 income can be entered here or can be calculated on the Income Worksheet from paystubs/W2s</t>
        </r>
      </text>
    </comment>
    <comment ref="A6" authorId="0" shapeId="0" xr:uid="{00000000-0006-0000-1100-000006000000}">
      <text>
        <r>
          <rPr>
            <b/>
            <sz val="9"/>
            <color indexed="8"/>
            <rFont val="Tahoma"/>
            <family val="2"/>
          </rPr>
          <t>Add any tax exempt that is continuing</t>
        </r>
      </text>
    </comment>
    <comment ref="A7" authorId="0" shapeId="0" xr:uid="{00000000-0006-0000-1100-000007000000}">
      <text>
        <r>
          <rPr>
            <sz val="9"/>
            <color indexed="8"/>
            <rFont val="Tahoma"/>
            <family val="2"/>
          </rPr>
          <t xml:space="preserve">Deduct tax refunds which cannot be counted in qualifying income
</t>
        </r>
      </text>
    </comment>
    <comment ref="A8" authorId="0" shapeId="0" xr:uid="{00000000-0006-0000-1100-000008000000}">
      <text>
        <r>
          <rPr>
            <b/>
            <sz val="9"/>
            <color indexed="8"/>
            <rFont val="Tahoma"/>
            <family val="2"/>
          </rPr>
          <t>Deduct any alimony that cannot be used as qualifying income per the guidelines</t>
        </r>
      </text>
    </comment>
    <comment ref="A9" authorId="0" shapeId="0" xr:uid="{00000000-0006-0000-1100-000009000000}">
      <text>
        <r>
          <rPr>
            <b/>
            <sz val="9"/>
            <color indexed="8"/>
            <rFont val="Tahoma"/>
            <family val="2"/>
          </rPr>
          <t>Add Schedule D incoming that meets guidelines requirements or deduct Schedule D loss</t>
        </r>
      </text>
    </comment>
    <comment ref="A10" authorId="0" shapeId="0" xr:uid="{00000000-0006-0000-1100-00000A000000}">
      <text>
        <r>
          <rPr>
            <b/>
            <sz val="9"/>
            <color indexed="8"/>
            <rFont val="Tahoma"/>
            <family val="2"/>
          </rPr>
          <t>Add/deduct income from Sale of Business Property</t>
        </r>
      </text>
    </comment>
    <comment ref="A11" authorId="0" shapeId="0" xr:uid="{00000000-0006-0000-1100-00000B000000}">
      <text>
        <r>
          <rPr>
            <b/>
            <sz val="9"/>
            <color indexed="8"/>
            <rFont val="Tahoma"/>
            <family val="2"/>
          </rPr>
          <t>Add qualifying IRA distributions that meet guideline requirements</t>
        </r>
      </text>
    </comment>
    <comment ref="A12" authorId="0" shapeId="0" xr:uid="{00000000-0006-0000-1100-00000C000000}">
      <text>
        <r>
          <rPr>
            <b/>
            <sz val="9"/>
            <color indexed="8"/>
            <rFont val="Tahoma"/>
            <family val="2"/>
          </rPr>
          <t>Add income from pension/annuity that meets the guideline requirements</t>
        </r>
      </text>
    </comment>
    <comment ref="A13" authorId="0" shapeId="0" xr:uid="{00000000-0006-0000-1100-00000D000000}">
      <text>
        <r>
          <rPr>
            <b/>
            <sz val="9"/>
            <color indexed="8"/>
            <rFont val="Tahoma"/>
            <family val="2"/>
          </rPr>
          <t>Subtract all income and add back all losses reported from Schedule E and enter here. This income is analyzed elsewhere.</t>
        </r>
      </text>
    </comment>
    <comment ref="G13" authorId="0" shapeId="0" xr:uid="{00000000-0006-0000-1100-00000E000000}">
      <text>
        <r>
          <rPr>
            <b/>
            <sz val="9"/>
            <color indexed="8"/>
            <rFont val="Tahoma"/>
            <family val="2"/>
          </rPr>
          <t>Either leave this blank or subtract income and add back losses from Schedule E and enter total here</t>
        </r>
      </text>
    </comment>
    <comment ref="J13" authorId="0" shapeId="0" xr:uid="{00000000-0006-0000-1100-00000F000000}">
      <text>
        <r>
          <rPr>
            <b/>
            <sz val="9"/>
            <color indexed="8"/>
            <rFont val="Tahoma"/>
            <family val="2"/>
          </rPr>
          <t>Either leave this blank or subtract income and add back losses from Schedule E and enter total here</t>
        </r>
      </text>
    </comment>
    <comment ref="A14" authorId="0" shapeId="0" xr:uid="{00000000-0006-0000-1100-000010000000}">
      <text>
        <r>
          <rPr>
            <b/>
            <sz val="9"/>
            <color indexed="8"/>
            <rFont val="Tahoma"/>
            <family val="2"/>
          </rPr>
          <t>Subtract Unemployment Compensation that does not qualify for inclusion per guidelines</t>
        </r>
      </text>
    </comment>
    <comment ref="A15" authorId="0" shapeId="0" xr:uid="{00000000-0006-0000-1100-000011000000}">
      <text>
        <r>
          <rPr>
            <b/>
            <sz val="9"/>
            <color indexed="8"/>
            <rFont val="Tahoma"/>
            <family val="2"/>
          </rPr>
          <t>Add qualifying Social Security benefits</t>
        </r>
      </text>
    </comment>
    <comment ref="A16" authorId="0" shapeId="0" xr:uid="{00000000-0006-0000-1100-000012000000}">
      <text>
        <r>
          <rPr>
            <b/>
            <sz val="9"/>
            <color indexed="8"/>
            <rFont val="Tahoma"/>
            <family val="2"/>
          </rPr>
          <t>Subtract other income unless documented that it is continuing</t>
        </r>
      </text>
    </comment>
    <comment ref="A22" authorId="0" shapeId="0" xr:uid="{00000000-0006-0000-1100-000013000000}">
      <text>
        <r>
          <rPr>
            <b/>
            <sz val="9"/>
            <color indexed="8"/>
            <rFont val="Tahoma"/>
            <family val="2"/>
          </rPr>
          <t>Deduct total unreimbursed expense</t>
        </r>
      </text>
    </comment>
    <comment ref="G22" authorId="0" shapeId="0" xr:uid="{00000000-0006-0000-1100-000014000000}">
      <text>
        <r>
          <rPr>
            <b/>
            <sz val="9"/>
            <color indexed="8"/>
            <rFont val="Tahoma"/>
            <family val="2"/>
          </rPr>
          <t>If calculated unreimbursed expenses on Income Worksheet do not also calculate here</t>
        </r>
      </text>
    </comment>
    <comment ref="J22" authorId="0" shapeId="0" xr:uid="{00000000-0006-0000-1100-000015000000}">
      <text>
        <r>
          <rPr>
            <b/>
            <sz val="9"/>
            <color indexed="8"/>
            <rFont val="Tahoma"/>
            <family val="2"/>
          </rPr>
          <t>If calculated unreimbursed expenses on Income Worksheet do not also calculate here</t>
        </r>
      </text>
    </comment>
    <comment ref="A23" authorId="0" shapeId="0" xr:uid="{00000000-0006-0000-1100-000016000000}">
      <text>
        <r>
          <rPr>
            <b/>
            <sz val="9"/>
            <color indexed="8"/>
            <rFont val="Tahoma"/>
            <family val="2"/>
          </rPr>
          <t>Add back automobile depreciation</t>
        </r>
      </text>
    </comment>
    <comment ref="A28" authorId="0" shapeId="0" xr:uid="{00000000-0006-0000-1100-000017000000}">
      <text>
        <r>
          <rPr>
            <b/>
            <sz val="9"/>
            <color indexed="8"/>
            <rFont val="Tahoma"/>
            <family val="2"/>
          </rPr>
          <t>Subtract non recurring interest income</t>
        </r>
      </text>
    </comment>
    <comment ref="A29" authorId="0" shapeId="0" xr:uid="{00000000-0006-0000-1100-000018000000}">
      <text>
        <r>
          <rPr>
            <b/>
            <sz val="9"/>
            <color indexed="8"/>
            <rFont val="Tahoma"/>
            <family val="2"/>
          </rPr>
          <t>Deduct non-recurring dividend income</t>
        </r>
      </text>
    </comment>
    <comment ref="A35" authorId="0" shapeId="0" xr:uid="{00000000-0006-0000-1100-000019000000}">
      <text>
        <r>
          <rPr>
            <b/>
            <sz val="9"/>
            <color indexed="8"/>
            <rFont val="Tahoma"/>
            <family val="2"/>
          </rPr>
          <t>Add back depletion</t>
        </r>
      </text>
    </comment>
    <comment ref="A36" authorId="0" shapeId="0" xr:uid="{00000000-0006-0000-1100-00001A000000}">
      <text>
        <r>
          <rPr>
            <b/>
            <sz val="9"/>
            <color indexed="8"/>
            <rFont val="Tahoma"/>
            <family val="2"/>
          </rPr>
          <t>Add back depreciation</t>
        </r>
      </text>
    </comment>
    <comment ref="A37" authorId="0" shapeId="0" xr:uid="{00000000-0006-0000-1100-00001B000000}">
      <text>
        <r>
          <rPr>
            <b/>
            <sz val="9"/>
            <color indexed="8"/>
            <rFont val="Tahoma"/>
            <family val="2"/>
          </rPr>
          <t>Deduct travel, meals, entertainment</t>
        </r>
      </text>
    </comment>
    <comment ref="A38" authorId="0" shapeId="0" xr:uid="{00000000-0006-0000-1100-00001C000000}">
      <text>
        <r>
          <rPr>
            <b/>
            <sz val="9"/>
            <color indexed="8"/>
            <rFont val="Tahoma"/>
            <family val="2"/>
          </rPr>
          <t>Add back expenses for business use of home</t>
        </r>
      </text>
    </comment>
    <comment ref="A39" authorId="0" shapeId="0" xr:uid="{00000000-0006-0000-1100-00001D000000}">
      <text>
        <r>
          <rPr>
            <b/>
            <sz val="9"/>
            <color indexed="8"/>
            <rFont val="Tahoma"/>
            <family val="2"/>
          </rPr>
          <t>Add back amortization/casualty loss</t>
        </r>
      </text>
    </comment>
    <comment ref="A44" authorId="0" shapeId="0" xr:uid="{00000000-0006-0000-1100-00001E000000}">
      <text>
        <r>
          <rPr>
            <b/>
            <sz val="9"/>
            <color indexed="8"/>
            <rFont val="Tahoma"/>
            <family val="2"/>
          </rPr>
          <t>Add back recurring capital gains</t>
        </r>
      </text>
    </comment>
    <comment ref="A49" authorId="0" shapeId="0" xr:uid="{00000000-0006-0000-1100-00001F000000}">
      <text>
        <r>
          <rPr>
            <b/>
            <sz val="9"/>
            <color indexed="8"/>
            <rFont val="Tahoma"/>
            <family val="2"/>
          </rPr>
          <t>Add back recurring capital gains from sales of business property</t>
        </r>
      </text>
    </comment>
    <comment ref="A52" authorId="0" shapeId="0" xr:uid="{00000000-0006-0000-1100-000020000000}">
      <text>
        <r>
          <rPr>
            <b/>
            <sz val="9"/>
            <color indexed="8"/>
            <rFont val="Tahoma"/>
            <family val="2"/>
          </rPr>
          <t>Other income; i.e. Form 6252 Installment Sale Income</t>
        </r>
      </text>
    </comment>
    <comment ref="A55" authorId="0" shapeId="0" xr:uid="{00000000-0006-0000-1100-000021000000}">
      <text>
        <r>
          <rPr>
            <b/>
            <sz val="9"/>
            <color indexed="8"/>
            <rFont val="Tahoma"/>
            <family val="2"/>
          </rPr>
          <t>Schedule E income OTHER than rental; rental is calculated on the rental income worksheet</t>
        </r>
      </text>
    </comment>
    <comment ref="A57" authorId="0" shapeId="0" xr:uid="{00000000-0006-0000-1100-000022000000}">
      <text>
        <r>
          <rPr>
            <b/>
            <sz val="9"/>
            <color indexed="8"/>
            <rFont val="Tahoma"/>
            <family val="2"/>
          </rPr>
          <t>Add royalties to income when they are ongoing for 3 or more years</t>
        </r>
      </text>
    </comment>
    <comment ref="A58" authorId="0" shapeId="0" xr:uid="{00000000-0006-0000-1100-000023000000}">
      <text>
        <r>
          <rPr>
            <b/>
            <sz val="9"/>
            <color indexed="8"/>
            <rFont val="Tahoma"/>
            <family val="2"/>
          </rPr>
          <t>Subtract total amount of expenses except depletion</t>
        </r>
      </text>
    </comment>
    <comment ref="A59" authorId="0" shapeId="0" xr:uid="{00000000-0006-0000-1100-000024000000}">
      <text>
        <r>
          <rPr>
            <b/>
            <sz val="9"/>
            <color indexed="8"/>
            <rFont val="Tahoma"/>
            <family val="2"/>
          </rPr>
          <t>Add back depletion</t>
        </r>
      </text>
    </comment>
    <comment ref="A64" authorId="0" shapeId="0" xr:uid="{00000000-0006-0000-1100-000025000000}">
      <text>
        <r>
          <rPr>
            <b/>
            <sz val="9"/>
            <color indexed="8"/>
            <rFont val="Tahoma"/>
            <family val="2"/>
          </rPr>
          <t>Add back non taxable portion of this income</t>
        </r>
      </text>
    </comment>
    <comment ref="A66" authorId="0" shapeId="0" xr:uid="{00000000-0006-0000-1100-000026000000}">
      <text>
        <r>
          <rPr>
            <b/>
            <sz val="9"/>
            <color indexed="8"/>
            <rFont val="Tahoma"/>
            <family val="2"/>
          </rPr>
          <t>Add back income or deduct loss of income from non-farming source</t>
        </r>
      </text>
    </comment>
    <comment ref="A67" authorId="0" shapeId="0" xr:uid="{00000000-0006-0000-1100-000027000000}">
      <text>
        <r>
          <rPr>
            <b/>
            <sz val="9"/>
            <color indexed="8"/>
            <rFont val="Tahoma"/>
            <family val="2"/>
          </rPr>
          <t>Add back depreciation</t>
        </r>
      </text>
    </comment>
    <comment ref="A68" authorId="0" shapeId="0" xr:uid="{00000000-0006-0000-1100-000028000000}">
      <text>
        <r>
          <rPr>
            <b/>
            <sz val="9"/>
            <color indexed="8"/>
            <rFont val="Tahoma"/>
            <family val="2"/>
          </rPr>
          <t>Add back amortization/loss/depletion</t>
        </r>
      </text>
    </comment>
    <comment ref="A69" authorId="0" shapeId="0" xr:uid="{00000000-0006-0000-1100-000029000000}">
      <text>
        <r>
          <rPr>
            <b/>
            <sz val="9"/>
            <color indexed="8"/>
            <rFont val="Tahoma"/>
            <family val="2"/>
          </rPr>
          <t>Add back business use of home expense</t>
        </r>
      </text>
    </comment>
    <comment ref="A74" authorId="0" shapeId="0" xr:uid="{00000000-0006-0000-1100-00002A000000}">
      <text>
        <r>
          <rPr>
            <b/>
            <sz val="9"/>
            <color indexed="8"/>
            <rFont val="Tahoma"/>
            <family val="2"/>
          </rPr>
          <t>Add income reported for the borrower from the K-1</t>
        </r>
      </text>
    </comment>
    <comment ref="A75" authorId="0" shapeId="0" xr:uid="{00000000-0006-0000-1100-00002B000000}">
      <text>
        <r>
          <rPr>
            <b/>
            <sz val="9"/>
            <color indexed="8"/>
            <rFont val="Tahoma"/>
            <family val="2"/>
          </rPr>
          <t>Add to income when borrower has 2 year history of receiving</t>
        </r>
      </text>
    </comment>
    <comment ref="A80" authorId="0" shapeId="0" xr:uid="{00000000-0006-0000-1100-00002C000000}">
      <text>
        <r>
          <rPr>
            <b/>
            <sz val="9"/>
            <color indexed="8"/>
            <rFont val="Tahoma"/>
            <family val="2"/>
          </rPr>
          <t>Income reported to the borrower from the K-1</t>
        </r>
      </text>
    </comment>
    <comment ref="A86" authorId="0" shapeId="0" xr:uid="{00000000-0006-0000-1100-00002D000000}">
      <text>
        <r>
          <rPr>
            <sz val="9"/>
            <color indexed="8"/>
            <rFont val="Tahoma"/>
            <family val="2"/>
          </rPr>
          <t xml:space="preserve">Enter the amount from K-1
</t>
        </r>
      </text>
    </comment>
    <comment ref="A87" authorId="0" shapeId="0" xr:uid="{00000000-0006-0000-1100-00002E000000}">
      <text>
        <r>
          <rPr>
            <b/>
            <sz val="9"/>
            <color indexed="8"/>
            <rFont val="Tahoma"/>
            <family val="2"/>
          </rPr>
          <t>Add to borrower's income with a 2 year history</t>
        </r>
      </text>
    </comment>
    <comment ref="A98" authorId="0" shapeId="0" xr:uid="{00000000-0006-0000-1100-00002F000000}">
      <text>
        <r>
          <rPr>
            <b/>
            <sz val="9"/>
            <color indexed="8"/>
            <rFont val="Tahoma"/>
            <family val="2"/>
          </rPr>
          <t>Reported on K-1 from Corporation</t>
        </r>
      </text>
    </comment>
    <comment ref="A99" authorId="0" shapeId="0" xr:uid="{00000000-0006-0000-1100-000030000000}">
      <text>
        <r>
          <rPr>
            <b/>
            <sz val="9"/>
            <color indexed="8"/>
            <rFont val="Tahoma"/>
            <family val="2"/>
          </rPr>
          <t>Add depreciation to income</t>
        </r>
      </text>
    </comment>
    <comment ref="A100" authorId="0" shapeId="0" xr:uid="{00000000-0006-0000-1100-000031000000}">
      <text>
        <r>
          <rPr>
            <b/>
            <sz val="9"/>
            <color indexed="8"/>
            <rFont val="Tahoma"/>
            <family val="2"/>
          </rPr>
          <t>Add depletion to income</t>
        </r>
      </text>
    </comment>
    <comment ref="A101" authorId="0" shapeId="0" xr:uid="{00000000-0006-0000-1100-000032000000}">
      <text>
        <r>
          <rPr>
            <b/>
            <sz val="9"/>
            <color indexed="8"/>
            <rFont val="Tahoma"/>
            <family val="2"/>
          </rPr>
          <t>Add back to income</t>
        </r>
      </text>
    </comment>
    <comment ref="A102" authorId="0" shapeId="0" xr:uid="{00000000-0006-0000-1100-000033000000}">
      <text>
        <r>
          <rPr>
            <b/>
            <sz val="9"/>
            <color indexed="8"/>
            <rFont val="Tahoma"/>
            <family val="2"/>
          </rPr>
          <t>Subtract from income unless evidence of assets to pay</t>
        </r>
      </text>
    </comment>
    <comment ref="A103" authorId="0" shapeId="0" xr:uid="{00000000-0006-0000-1100-000034000000}">
      <text>
        <r>
          <rPr>
            <b/>
            <sz val="9"/>
            <color indexed="8"/>
            <rFont val="Tahoma"/>
            <family val="2"/>
          </rPr>
          <t>Deduct from income</t>
        </r>
      </text>
    </comment>
    <comment ref="A115" authorId="0" shapeId="0" xr:uid="{00000000-0006-0000-1100-000035000000}">
      <text>
        <r>
          <rPr>
            <b/>
            <sz val="9"/>
            <color indexed="8"/>
            <rFont val="Tahoma"/>
            <family val="2"/>
          </rPr>
          <t>Add depletion to income</t>
        </r>
      </text>
    </comment>
    <comment ref="A116" authorId="0" shapeId="0" xr:uid="{00000000-0006-0000-1100-000036000000}">
      <text>
        <r>
          <rPr>
            <b/>
            <sz val="9"/>
            <color indexed="8"/>
            <rFont val="Tahoma"/>
            <family val="2"/>
          </rPr>
          <t>Add back to income</t>
        </r>
      </text>
    </comment>
    <comment ref="A117" authorId="0" shapeId="0" xr:uid="{00000000-0006-0000-1100-000037000000}">
      <text>
        <r>
          <rPr>
            <b/>
            <sz val="9"/>
            <color indexed="8"/>
            <rFont val="Tahoma"/>
            <family val="2"/>
          </rPr>
          <t>Subtract from income unless evidence of assets to pay</t>
        </r>
      </text>
    </comment>
    <comment ref="A119" authorId="0" shapeId="0" xr:uid="{00000000-0006-0000-1100-000038000000}">
      <text>
        <r>
          <rPr>
            <b/>
            <sz val="9"/>
            <color indexed="8"/>
            <rFont val="Tahoma"/>
            <family val="2"/>
          </rPr>
          <t>Deduct from income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RR Donnelley</author>
    <author/>
  </authors>
  <commentList>
    <comment ref="Q14" authorId="0" shapeId="0" xr:uid="{00000000-0006-0000-0E00-000001000000}">
      <text>
        <r>
          <rPr>
            <b/>
            <sz val="9"/>
            <color indexed="81"/>
            <rFont val="Tahoma"/>
            <family val="2"/>
          </rPr>
          <t>Enter # of miles here</t>
        </r>
      </text>
    </comment>
    <comment ref="A22" authorId="0" shapeId="0" xr:uid="{00000000-0006-0000-0E00-000002000000}">
      <text>
        <r>
          <rPr>
            <b/>
            <sz val="9"/>
            <color indexed="81"/>
            <rFont val="Tahoma"/>
            <family val="2"/>
          </rPr>
          <t>Use mileage calculator. Do not enter here</t>
        </r>
      </text>
    </comment>
    <comment ref="A56" authorId="1" shapeId="0" xr:uid="{00000000-0006-0000-0E00-000003000000}">
      <text>
        <r>
          <rPr>
            <b/>
            <sz val="9"/>
            <color indexed="8"/>
            <rFont val="Tahoma"/>
            <family val="2"/>
          </rPr>
          <t xml:space="preserve">Dawn Johnston:
</t>
        </r>
      </text>
    </comment>
    <comment ref="D107" authorId="1" shapeId="0" xr:uid="{00000000-0006-0000-0E00-000004000000}">
      <text>
        <r>
          <rPr>
            <b/>
            <sz val="9"/>
            <color indexed="8"/>
            <rFont val="Tahoma"/>
            <family val="2"/>
          </rPr>
          <t xml:space="preserve">Dawn Johnston:
</t>
        </r>
        <r>
          <rPr>
            <sz val="9"/>
            <color indexed="8"/>
            <rFont val="Tahoma"/>
            <family val="2"/>
          </rPr>
          <t xml:space="preserve">Enter as negative number
</t>
        </r>
      </text>
    </comment>
    <comment ref="D114" authorId="1" shapeId="0" xr:uid="{00000000-0006-0000-0E00-000005000000}">
      <text>
        <r>
          <rPr>
            <b/>
            <sz val="9"/>
            <color indexed="8"/>
            <rFont val="Tahoma"/>
            <family val="2"/>
          </rPr>
          <t xml:space="preserve">Dawn Johnston:
</t>
        </r>
        <r>
          <rPr>
            <sz val="9"/>
            <color indexed="8"/>
            <rFont val="Tahoma"/>
            <family val="2"/>
          </rPr>
          <t>Enter as negative number</t>
        </r>
      </text>
    </comment>
    <comment ref="D115" authorId="1" shapeId="0" xr:uid="{00000000-0006-0000-0E00-000006000000}">
      <text>
        <r>
          <rPr>
            <b/>
            <sz val="9"/>
            <color indexed="8"/>
            <rFont val="Tahoma"/>
            <family val="2"/>
          </rPr>
          <t xml:space="preserve">Dawn Johnston:
</t>
        </r>
        <r>
          <rPr>
            <sz val="9"/>
            <color indexed="8"/>
            <rFont val="Tahoma"/>
            <family val="2"/>
          </rPr>
          <t>Enter as negative number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RR Donnelley</author>
    <author/>
  </authors>
  <commentList>
    <comment ref="Q14" authorId="0" shapeId="0" xr:uid="{00000000-0006-0000-0F00-000001000000}">
      <text>
        <r>
          <rPr>
            <b/>
            <sz val="9"/>
            <color indexed="81"/>
            <rFont val="Tahoma"/>
            <family val="2"/>
          </rPr>
          <t>Enter # business miles here</t>
        </r>
      </text>
    </comment>
    <comment ref="A22" authorId="0" shapeId="0" xr:uid="{3CFC10CC-3E8C-4053-B7F0-E0D901DA1364}">
      <text>
        <r>
          <rPr>
            <b/>
            <sz val="9"/>
            <color indexed="81"/>
            <rFont val="Tahoma"/>
            <family val="2"/>
          </rPr>
          <t>Use mileage calculator. Do not enter here</t>
        </r>
      </text>
    </comment>
    <comment ref="A56" authorId="1" shapeId="0" xr:uid="{00000000-0006-0000-0F00-000003000000}">
      <text>
        <r>
          <rPr>
            <b/>
            <sz val="9"/>
            <color indexed="8"/>
            <rFont val="Tahoma"/>
            <family val="2"/>
          </rPr>
          <t xml:space="preserve">Dawn Johnston:
</t>
        </r>
      </text>
    </comment>
    <comment ref="D107" authorId="1" shapeId="0" xr:uid="{00000000-0006-0000-0F00-000004000000}">
      <text>
        <r>
          <rPr>
            <b/>
            <sz val="9"/>
            <color indexed="8"/>
            <rFont val="Tahoma"/>
            <family val="2"/>
          </rPr>
          <t xml:space="preserve">Dawn Johnston:
</t>
        </r>
        <r>
          <rPr>
            <sz val="9"/>
            <color indexed="8"/>
            <rFont val="Tahoma"/>
            <family val="2"/>
          </rPr>
          <t xml:space="preserve">Enter as negative number
</t>
        </r>
      </text>
    </comment>
    <comment ref="D114" authorId="1" shapeId="0" xr:uid="{00000000-0006-0000-0F00-000005000000}">
      <text>
        <r>
          <rPr>
            <b/>
            <sz val="9"/>
            <color indexed="8"/>
            <rFont val="Tahoma"/>
            <family val="2"/>
          </rPr>
          <t xml:space="preserve">Dawn Johnston:
</t>
        </r>
        <r>
          <rPr>
            <sz val="9"/>
            <color indexed="8"/>
            <rFont val="Tahoma"/>
            <family val="2"/>
          </rPr>
          <t>Enter as negative number</t>
        </r>
      </text>
    </comment>
    <comment ref="D115" authorId="1" shapeId="0" xr:uid="{00000000-0006-0000-0F00-000006000000}">
      <text>
        <r>
          <rPr>
            <b/>
            <sz val="9"/>
            <color indexed="8"/>
            <rFont val="Tahoma"/>
            <family val="2"/>
          </rPr>
          <t xml:space="preserve">Dawn Johnston:
</t>
        </r>
        <r>
          <rPr>
            <sz val="9"/>
            <color indexed="8"/>
            <rFont val="Tahoma"/>
            <family val="2"/>
          </rPr>
          <t>Enter as negative number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1700-000001000000}">
      <text>
        <r>
          <rPr>
            <b/>
            <sz val="9"/>
            <color indexed="8"/>
            <rFont val="Tahoma"/>
            <family val="2"/>
          </rPr>
          <t>Enter funds in this section that you want included in funds available for closing/reserves</t>
        </r>
      </text>
    </comment>
    <comment ref="H8" authorId="0" shapeId="0" xr:uid="{00000000-0006-0000-1700-000002000000}">
      <text>
        <r>
          <rPr>
            <b/>
            <sz val="9"/>
            <color indexed="8"/>
            <rFont val="Tahoma"/>
            <family val="2"/>
          </rPr>
          <t>Enter full value of asset</t>
        </r>
      </text>
    </comment>
  </commentList>
</comments>
</file>

<file path=xl/sharedStrings.xml><?xml version="1.0" encoding="utf-8"?>
<sst xmlns="http://schemas.openxmlformats.org/spreadsheetml/2006/main" count="1933" uniqueCount="694">
  <si>
    <t>Debt to Income Ratio Calculator</t>
  </si>
  <si>
    <t>BORROWER:</t>
  </si>
  <si>
    <t>LOAN NUMBER:</t>
  </si>
  <si>
    <t>COBORROWER:</t>
  </si>
  <si>
    <t xml:space="preserve">Monthly Income </t>
  </si>
  <si>
    <t>Debt to Income Ratio (Calculated)</t>
  </si>
  <si>
    <t xml:space="preserve">ITEMIZED CONSUMER DEBTS </t>
  </si>
  <si>
    <t>DEBTS EXCLUDED</t>
  </si>
  <si>
    <t>Debts from Credit Report</t>
  </si>
  <si>
    <t>Payment</t>
  </si>
  <si>
    <t>Balance</t>
  </si>
  <si>
    <t>Borrower 1 Income (Wage Earner)</t>
  </si>
  <si>
    <t>Monthly Debt Payment</t>
  </si>
  <si>
    <t>Borrower 2 Income (Wage Earner)</t>
  </si>
  <si>
    <t>Additional income from secondary employment</t>
  </si>
  <si>
    <t>Monthly Income</t>
  </si>
  <si>
    <t>Self Employed Cash Flow Analysis - AGI</t>
  </si>
  <si>
    <t>Self Employed Cash Flow Analysis AGI - Borr 2</t>
  </si>
  <si>
    <t>Self Employed Income -  SAM Method</t>
  </si>
  <si>
    <t>Self Employed Income -  SAM Method - Borr 2</t>
  </si>
  <si>
    <t>HOUSING DTI</t>
  </si>
  <si>
    <t>TOTAL DTI</t>
  </si>
  <si>
    <t>Less Unreimbursed Expense - Borr 1</t>
  </si>
  <si>
    <t>Less Unreimbursed Expense - Borr 2</t>
  </si>
  <si>
    <t>TOTAL QUALIFYING INCOME</t>
  </si>
  <si>
    <t>Outstanding Debt Payments (Monthly)</t>
  </si>
  <si>
    <t>Consumer Payments</t>
  </si>
  <si>
    <t>Primary Residence P&amp;I 1st Lien</t>
  </si>
  <si>
    <t>Primary Residence P&amp;I 2nd Lien</t>
  </si>
  <si>
    <t>Monthly Escrows (See breakout below)</t>
  </si>
  <si>
    <t>ESCROW CALCULATIONS</t>
  </si>
  <si>
    <t>O/O</t>
  </si>
  <si>
    <t>N/O</t>
  </si>
  <si>
    <t>2ND</t>
  </si>
  <si>
    <t>PITI</t>
  </si>
  <si>
    <t>Annual Tax</t>
  </si>
  <si>
    <t>Negative Rental</t>
  </si>
  <si>
    <t>Annual Hazard</t>
  </si>
  <si>
    <t>2nd Home PITI (subject here not above)</t>
  </si>
  <si>
    <t>Annual Flood</t>
  </si>
  <si>
    <t>Total Monthly Payments</t>
  </si>
  <si>
    <t>Annual HOA</t>
  </si>
  <si>
    <t>FUNDS TO CLOSE</t>
  </si>
  <si>
    <t>Annual MI</t>
  </si>
  <si>
    <t>Total funds available for closing:</t>
  </si>
  <si>
    <t>Monthly Escrow:</t>
  </si>
  <si>
    <t>TOTAL</t>
  </si>
  <si>
    <t>Surplus/shortage for Reserves</t>
  </si>
  <si>
    <t>P&amp;I:</t>
  </si>
  <si>
    <t>Reserve Calculation</t>
  </si>
  <si>
    <t>Reserves for Non-Owner</t>
  </si>
  <si>
    <t>Reserves for 2nd Home</t>
  </si>
  <si>
    <t>Borrower Name</t>
  </si>
  <si>
    <t>Loan Number</t>
  </si>
  <si>
    <t>Employer</t>
  </si>
  <si>
    <t>Date</t>
  </si>
  <si>
    <t>Pay Type</t>
  </si>
  <si>
    <t>Hourly</t>
  </si>
  <si>
    <t>Per Hour</t>
  </si>
  <si>
    <t># of hours</t>
  </si>
  <si>
    <t>X52/12</t>
  </si>
  <si>
    <t>Income</t>
  </si>
  <si>
    <t>YTD Earnings</t>
  </si>
  <si>
    <t># months</t>
  </si>
  <si>
    <t>W2 for Tax Year:</t>
  </si>
  <si>
    <t>YTD Avg</t>
  </si>
  <si>
    <t>YTD + 1 W2 Avg</t>
  </si>
  <si>
    <t>YTD + 2 Yr W2 Avg</t>
  </si>
  <si>
    <t xml:space="preserve">If YTD or past year is lower, confirm why. </t>
  </si>
  <si>
    <t>Otherwise, lower of YTD and W2 is required</t>
  </si>
  <si>
    <t>Use lowest income</t>
  </si>
  <si>
    <t>or check the income you wish to use</t>
  </si>
  <si>
    <t>Salary</t>
  </si>
  <si>
    <t>Type of Salary</t>
  </si>
  <si>
    <t>Monthly</t>
  </si>
  <si>
    <t>X1</t>
  </si>
  <si>
    <t>=</t>
  </si>
  <si>
    <t>Bi Weekly</t>
  </si>
  <si>
    <t>X26/12</t>
  </si>
  <si>
    <t>Semi Monthly</t>
  </si>
  <si>
    <t>X24/12</t>
  </si>
  <si>
    <t>Weekly</t>
  </si>
  <si>
    <t xml:space="preserve"> </t>
  </si>
  <si>
    <t>Monthly Avg</t>
  </si>
  <si>
    <t>Base Used to Qualify</t>
  </si>
  <si>
    <t>check the salary you wish to use</t>
  </si>
  <si>
    <t>Overtime/Bonus</t>
  </si>
  <si>
    <t>Break out OT/Bonus from base salary</t>
  </si>
  <si>
    <t>YTD Overtime / Bonus*</t>
  </si>
  <si>
    <t>Past year OT breakout</t>
  </si>
  <si>
    <t>Additional year OT / Bonus</t>
  </si>
  <si>
    <t>*If DU requires only a YTD paystub, OT/Bonus must be annualized. 
 Divide YTD OT/Bonus by 12 months</t>
  </si>
  <si>
    <t>YTD + 1 year Avg</t>
  </si>
  <si>
    <t>YTD + 2 Year Avg</t>
  </si>
  <si>
    <t>2 Year history or receipt required to use in qualifying; 2 year receipt</t>
  </si>
  <si>
    <t>and verification of continuance required for Traditional loans</t>
  </si>
  <si>
    <t>Use lower of calculations</t>
  </si>
  <si>
    <t>Commission</t>
  </si>
  <si>
    <t>Break out commission from base salary</t>
  </si>
  <si>
    <t>Traditional: commission &gt;25% MUST deduct unreimbursed expenses</t>
  </si>
  <si>
    <t>Show calculation in unreimbursed section below</t>
  </si>
  <si>
    <t>YTD Commission</t>
  </si>
  <si>
    <t>Past year commission</t>
  </si>
  <si>
    <t>Additional year commission</t>
  </si>
  <si>
    <t>YTD Avg using net income</t>
  </si>
  <si>
    <t>YTD + 1 year using Net Income</t>
  </si>
  <si>
    <t>YTD + 2 year using net income</t>
  </si>
  <si>
    <t>Use Lower of calculations</t>
  </si>
  <si>
    <t>IF ANY PORTION OF THE FIXED INCOME IS TAXABLE INCLUDE AS TOTAL TAXABLE IF LOAN STILL QUALIFIES</t>
  </si>
  <si>
    <t>Total Benefit</t>
  </si>
  <si>
    <t>Other Taxable Income</t>
  </si>
  <si>
    <t>Type of income</t>
  </si>
  <si>
    <t>Taxable Pension/SSI</t>
  </si>
  <si>
    <t>Less Non Taxable</t>
  </si>
  <si>
    <t>Source #1 Taxable</t>
  </si>
  <si>
    <t>Monthly from Awards</t>
  </si>
  <si>
    <t>Total Taxable Benefit</t>
  </si>
  <si>
    <t>Source #2 Taxable</t>
  </si>
  <si>
    <t>W2/1099 for year:</t>
  </si>
  <si>
    <t>12 Month Average from 1099/W2</t>
  </si>
  <si>
    <t>2 Year Average</t>
  </si>
  <si>
    <t>use lowest income average</t>
  </si>
  <si>
    <t>Non Taxable Income</t>
  </si>
  <si>
    <t>SSI/Child Support</t>
  </si>
  <si>
    <t>Less Taxable</t>
  </si>
  <si>
    <t>Monthly check or Direct Deposit</t>
  </si>
  <si>
    <t>Total Non Taxable Benefit</t>
  </si>
  <si>
    <t>Income from 1099 AND/OR W2</t>
  </si>
  <si>
    <t>Total Non Taxable Income</t>
  </si>
  <si>
    <t>Deduction from Income</t>
  </si>
  <si>
    <t>Deduct unreimbursed expenses if commission income is greater than 25% of total income - XTRA</t>
  </si>
  <si>
    <t>Deduction of Union Dues</t>
  </si>
  <si>
    <t>Deduct unreimbursed expenses regardless of % of commission income  - TRADITIONAL</t>
  </si>
  <si>
    <t>Not Required</t>
  </si>
  <si>
    <t>Expense/deduction</t>
  </si>
  <si>
    <t>12 month average</t>
  </si>
  <si>
    <t>(the box that is checked is a negative number and reduces total income)</t>
  </si>
  <si>
    <t>24 month average</t>
  </si>
  <si>
    <t>Total Income to Qualify</t>
  </si>
  <si>
    <t>Underwriter Comments</t>
  </si>
  <si>
    <t>W2 income</t>
  </si>
  <si>
    <t>W2 Income</t>
  </si>
  <si>
    <t>Othewise, lower of YTD and W2 is required</t>
  </si>
  <si>
    <t xml:space="preserve"> = Net income</t>
  </si>
  <si>
    <t xml:space="preserve"> = Net Income</t>
  </si>
  <si>
    <t>W2</t>
  </si>
  <si>
    <t>(non commission borrower with business expenses or other income deduction)</t>
  </si>
  <si>
    <t xml:space="preserve">
</t>
  </si>
  <si>
    <t>SCHEDULE ANALYSIS METHOD - SELF EMPLOYED BORROWER</t>
  </si>
  <si>
    <t>TAX YEAR</t>
  </si>
  <si>
    <t>Non-Qualifying
Income</t>
  </si>
  <si>
    <t>NonQual</t>
  </si>
  <si>
    <t>Personal Income Total</t>
  </si>
  <si>
    <t>Partnership Income Total</t>
  </si>
  <si>
    <t>+</t>
  </si>
  <si>
    <t>S-Corporation Income Total</t>
  </si>
  <si>
    <t>Tax Exempt Interest (Line 8b)</t>
  </si>
  <si>
    <t>Corporation Income Total</t>
  </si>
  <si>
    <t>Alimony (Line 11)</t>
  </si>
  <si>
    <t>Recurring Unemployment (Line 19)</t>
  </si>
  <si>
    <t>Social Security Benefits (Line 20a)</t>
  </si>
  <si>
    <t>Other Income (Line 21)</t>
  </si>
  <si>
    <t>12 Month Average</t>
  </si>
  <si>
    <t>24 Month Average</t>
  </si>
  <si>
    <t>QUALIFYING INCOME</t>
  </si>
  <si>
    <t>NON-QUALIFYING INCOME:</t>
  </si>
  <si>
    <t>12 mo avg</t>
  </si>
  <si>
    <t>24 mo avg</t>
  </si>
  <si>
    <t>$</t>
  </si>
  <si>
    <t>Depletion (Line 12)</t>
  </si>
  <si>
    <t>Depreciation (Line 13)</t>
  </si>
  <si>
    <t>Meals and Entertainment Exclusion (Line 24b)</t>
  </si>
  <si>
    <t>-</t>
  </si>
  <si>
    <t>Business Use of Home (Line 30)</t>
  </si>
  <si>
    <t>SubTotal Section III</t>
  </si>
  <si>
    <t>**Enter Losses as negative</t>
  </si>
  <si>
    <t>SubTotal Section IV</t>
  </si>
  <si>
    <t>Royalties Received (Line 4)</t>
  </si>
  <si>
    <t>Total Expenses (Line 20)</t>
  </si>
  <si>
    <t>Depletion (Line 18)</t>
  </si>
  <si>
    <t>Non-Tax Portion of Coop &amp; CCC (Lines 3a - b through 6a - b)</t>
  </si>
  <si>
    <t>Depreciation (Line 14)</t>
  </si>
  <si>
    <t>Business Use of Home (Line 32)</t>
  </si>
  <si>
    <t>Guaranteed Payments to Partner (Line 4)</t>
  </si>
  <si>
    <t>SubTotal Section VI</t>
  </si>
  <si>
    <t>SubTotal Section VII</t>
  </si>
  <si>
    <t>TOTAL PERSONAL INCOME TAX</t>
  </si>
  <si>
    <t>Depletion (Line 17)</t>
  </si>
  <si>
    <t>Amortization/Casualty Loss/One Time Expense (Line 20)</t>
  </si>
  <si>
    <t>Mortgage/Notes Payable in Less than 1 Year (Sch L, Line 16d</t>
  </si>
  <si>
    <t>Travel and Entertainment Exclusion (Schedule M-1, Line 4b</t>
  </si>
  <si>
    <t>Subtotal</t>
  </si>
  <si>
    <t>Ownership Percentage Listed on K-1</t>
  </si>
  <si>
    <t>Total Partnership Income</t>
  </si>
  <si>
    <t>Depletion (Line 15)</t>
  </si>
  <si>
    <t>Amortization/Casualty Loss/One Time Expense (Line 19)</t>
  </si>
  <si>
    <t>Mortgage/Notes Payable in Less than 1 Year (Sch L, Line 17d)</t>
  </si>
  <si>
    <t>Travel and Entertainment Exclusion (Sch M, Line 3b)</t>
  </si>
  <si>
    <t>Total S-Corp Income</t>
  </si>
  <si>
    <t>Taxable Income (Line 30)</t>
  </si>
  <si>
    <t>Total Tax (Line 31)</t>
  </si>
  <si>
    <t>Depreciation (Line 20)</t>
  </si>
  <si>
    <t>Depletion (Line 21)</t>
  </si>
  <si>
    <t>Amortization/Casualty Loss/One Time Expense (Line 26)</t>
  </si>
  <si>
    <t>Net Operating Loss and Special Deductions (Lines 29a &amp; b)</t>
  </si>
  <si>
    <t>Travel and Entertainment Exclusion (Sch M, Line 5c)</t>
  </si>
  <si>
    <t>Ownership Percentage Listed on 1120 Sch E</t>
  </si>
  <si>
    <t>Dividends Paid to Borrower (1040, Sch B, Line 5)</t>
  </si>
  <si>
    <t>**Enter as positive number; Calculation will subtract**</t>
  </si>
  <si>
    <t>Total Corporation Income</t>
  </si>
  <si>
    <t>Highlighted Section are always entered as a negative number</t>
  </si>
  <si>
    <t>Form 1040 - Individual Tax Return</t>
  </si>
  <si>
    <t>CASH FLOW ANALYSIS</t>
  </si>
  <si>
    <t>YEAR</t>
  </si>
  <si>
    <t>TOTALS</t>
  </si>
  <si>
    <t>Non-Qual</t>
  </si>
  <si>
    <t>(+)</t>
  </si>
  <si>
    <t>(-)</t>
  </si>
  <si>
    <t>(+/-)</t>
  </si>
  <si>
    <t>S Corporation Income Total</t>
  </si>
  <si>
    <t xml:space="preserve">14. Other </t>
  </si>
  <si>
    <t>Form 2106 - Employee Business Expenses (Schedule A )</t>
  </si>
  <si>
    <t>Schedule B Interest &amp; Dividend</t>
  </si>
  <si>
    <t>Schedule C - Profit or Loss Sole Proprietorship</t>
  </si>
  <si>
    <t>21. Depreciation (Line 13)</t>
  </si>
  <si>
    <t>Schedule D - Capital Gains/Losses</t>
  </si>
  <si>
    <t xml:space="preserve">27. Other Income </t>
  </si>
  <si>
    <t>Schedule E - Supplemental Income/Loss-Royalties</t>
  </si>
  <si>
    <t>Schedule F - Profit or Loss from Farming</t>
  </si>
  <si>
    <t>31. Non-Tax Portion Coop Distribution &amp; Commodity Credit</t>
  </si>
  <si>
    <t>Partnership Schedule K-1 (Form 1065)</t>
  </si>
  <si>
    <t>DO NOT ENTER K-1 INCOME HERE IF USING PARTNERSHIP INCOME; ENTER BELOW IN PARTERSHIP CALCULATION</t>
  </si>
  <si>
    <t>S Corporation Schedule K-1 (Form 1120S)</t>
  </si>
  <si>
    <t>DO NOT ENTER K-1 INCOME HERE IF USING CORPORATION INCOME; ENTER BELOW IN CORPORATION CALCULATION</t>
  </si>
  <si>
    <t>PERSONAL INCOME TOTAL</t>
  </si>
  <si>
    <t>Partnership Income (Form 1065)</t>
  </si>
  <si>
    <t>DO NOT ENTER K-1 INCOME HERE IF NOT USING PARTNERSHIP INCOME; ENTER ABOVE IN PERSONAL INCOME CALCULATION</t>
  </si>
  <si>
    <t xml:space="preserve">46. % of Ownership </t>
  </si>
  <si>
    <t>(x)</t>
  </si>
  <si>
    <t>PARTNERSHIP INCOME TOTAL (Form 1065)</t>
  </si>
  <si>
    <t>S Corporation Income (Form 1120S)</t>
  </si>
  <si>
    <t>DO NOT ENTER K-1 INCOME HERE IF NOT USING SCORP INCOME; ENTER ABOVE IN PERSONAL INCOME CALCULATION</t>
  </si>
  <si>
    <t>56. Subtotal</t>
  </si>
  <si>
    <t>Regular Corporation - Form 1120</t>
  </si>
  <si>
    <t>CORPORATION INCOME TOTAL (Form 1120)</t>
  </si>
  <si>
    <t>Bank Statement Analysis</t>
  </si>
  <si>
    <t>BORROWER(S):</t>
  </si>
  <si>
    <t>LN #(S):</t>
  </si>
  <si>
    <t>TYPE OF BUSINESS:</t>
  </si>
  <si>
    <t>BANK ACCT NAME:</t>
  </si>
  <si>
    <t>BANK ACCT IDENTITY:</t>
  </si>
  <si>
    <t>Statement</t>
  </si>
  <si>
    <t>Opening</t>
  </si>
  <si>
    <t>Ending</t>
  </si>
  <si>
    <t>Total</t>
  </si>
  <si>
    <t># NSF's</t>
  </si>
  <si>
    <t>Qual. Dep. "-"</t>
  </si>
  <si>
    <t>Deposits</t>
  </si>
  <si>
    <t>Items minused from Total Dep (desc):</t>
  </si>
  <si>
    <t>or OD's</t>
  </si>
  <si>
    <t>Item(s) Comm.</t>
  </si>
  <si>
    <t>12 MONTH BANK STATEMENT</t>
  </si>
  <si>
    <t>Deducted Expense Factor:</t>
  </si>
  <si>
    <t>Qualifying Income Minus Expenses:</t>
  </si>
  <si>
    <t>Qualifying Income Using 12-mo Average</t>
  </si>
  <si>
    <t>20% Expense Factor</t>
  </si>
  <si>
    <t>30% Expense Factor</t>
  </si>
  <si>
    <t>Not Self Employed</t>
  </si>
  <si>
    <t xml:space="preserve"> ---</t>
  </si>
  <si>
    <t xml:space="preserve">INCOME USED: </t>
  </si>
  <si>
    <t>24 MONTH BANK STATEMENT</t>
  </si>
  <si>
    <t>Qualifying Income Using 24-mo Average</t>
  </si>
  <si>
    <t>Notes/Comments:</t>
  </si>
  <si>
    <t>Are Deposits Consistent?</t>
  </si>
  <si>
    <t>YES</t>
  </si>
  <si>
    <t>NO</t>
  </si>
  <si>
    <t>If using 12 mos Banks Statemens Make Sure that NSF's are NOT 20:</t>
  </si>
  <si>
    <t>If using 6 mos Banks Statemens Make Sure that NSF's are NOT 10:</t>
  </si>
  <si>
    <t>VERIFIED ASSET WORKSHEET</t>
  </si>
  <si>
    <t>STATEMENT
DATE</t>
  </si>
  <si>
    <t>AVAILABLE
BALANCE</t>
  </si>
  <si>
    <t>AVERAGE BALANCE</t>
  </si>
  <si>
    <t>NON-LIQUID ASSETS</t>
  </si>
  <si>
    <t>Asset Type (60% value)</t>
  </si>
  <si>
    <t>Asset Type (70% value)</t>
  </si>
  <si>
    <t>NON LIQUID ASSETS DOCUMENTED FOR FUNDS TO CLOSE</t>
  </si>
  <si>
    <t>OTHER ASSETS</t>
  </si>
  <si>
    <t>SALE PROCEEDS (If documented-this is liquid asset)</t>
  </si>
  <si>
    <t>OTHER</t>
  </si>
  <si>
    <t>401K</t>
  </si>
  <si>
    <t>RETIREMENT</t>
  </si>
  <si>
    <t>STOCKS/BONDS</t>
  </si>
  <si>
    <t>TOTAL LIQUID ASSETS:</t>
  </si>
  <si>
    <t>TOTAL NON LIQUID ASSETS</t>
  </si>
  <si>
    <t>+/-</t>
  </si>
  <si>
    <t>YTD Salary (paystub)</t>
  </si>
  <si>
    <t xml:space="preserve">Review Validation </t>
  </si>
  <si>
    <t>INCOME CALCULATION: Calculations and required explanations on income worksheet.</t>
  </si>
  <si>
    <t>OPEN END ACCOUNTS (AUS Requirement):  Open end accounts included in DTI or funds available to pay off.</t>
  </si>
  <si>
    <t>UW Checklist</t>
  </si>
  <si>
    <t>File Review</t>
  </si>
  <si>
    <t>Appraisal Checklist</t>
  </si>
  <si>
    <t>Borrower/Lender names correct</t>
  </si>
  <si>
    <t>If HOA fees reported, included in DTI?</t>
  </si>
  <si>
    <t>Property address and property type agrees with loan approval/loan docs</t>
  </si>
  <si>
    <t>If zoning if legal non-conforming does appraisal address ability to rebuild</t>
  </si>
  <si>
    <t>If any private utilities or private road is this indicated as typcial for the area?  Is there a road maintenance or any other required agreements in file?</t>
  </si>
  <si>
    <t>If appraised subject to is the completion certificate in file?</t>
  </si>
  <si>
    <t>All photos, sketches and maps included?</t>
  </si>
  <si>
    <t>VALUE REVIEW</t>
  </si>
  <si>
    <t>Review Validation</t>
  </si>
  <si>
    <t>APPRAISAL CONTENT REVIEW</t>
  </si>
  <si>
    <t>Does the sales price bracket the value/contract price prior to adjustments?</t>
  </si>
  <si>
    <t>Are the data sources used for comp. sales verifiable 3rd party sources (MLS, Public Record,etc.)?</t>
  </si>
  <si>
    <t>Are all sales in excess of one mile away when the property is NOT in a rural location?</t>
  </si>
  <si>
    <t>Based on location map, is support for value taken from best comps? (i.e. value not supported by sales across major highways, river, RR track, etc.)?</t>
  </si>
  <si>
    <t>Based on location map, is subject in close proximity to adverse external factors?</t>
  </si>
  <si>
    <t>Based on location map, are comparable sales in similar location/surroundings?</t>
  </si>
  <si>
    <t>Did subject sale within 3 years of the effective appraisal date?</t>
  </si>
  <si>
    <t>If prior sale/transfer in prior 3 years is the increase justified and/or explained?</t>
  </si>
  <si>
    <t>Based on the photos do the comparable sales appear to be similar to subject in design, quality and appeal?</t>
  </si>
  <si>
    <t>If any of the above issues exist, has the appraiser provided sufficient explanation or justification?</t>
  </si>
  <si>
    <t>1003 REVIEW:  Final &amp; Initial in file. Final reflects correct loan amount.</t>
  </si>
  <si>
    <t>1003/OTHER OBLIGATIONS:  Reviewed for evidence of alimony/child support or any other debts not reflected on the credit report.</t>
  </si>
  <si>
    <t>APPRAISAL REVIEW (If Applicable):  Review screens complete and review document in folder?</t>
  </si>
  <si>
    <t>FINANCIAL INSTITUTION/LAST 4 ACCT.#/TYPE</t>
  </si>
  <si>
    <t>DISCLOSURES:  Required compliance disclosure in file or cited as missing per FHLB Compliance Checklist.</t>
  </si>
  <si>
    <t>ASSETS/FUNDS TO CLOSE/LARGE DEPOSITS:  Large deposits/increases in balance explained on asset worksheet. Indicate Source of funds to close on worksheet.</t>
  </si>
  <si>
    <t>NOTE:  Reviewed for late payment days and charge.</t>
  </si>
  <si>
    <t>PLUS:  All data entry fields complete?  All review documents uploaded? Loan Disclosure screen accurate and complete?</t>
  </si>
  <si>
    <t>REVERIFICATIONS:  Employment reverifications complete.</t>
  </si>
  <si>
    <t>REVERIFICATIONS:  Asset reverifications complete.</t>
  </si>
  <si>
    <t>Compliance Checklist</t>
  </si>
  <si>
    <t>Pre-TRID GFE/TIL Review</t>
  </si>
  <si>
    <t>GFE provided within 3 business days of initial 1003</t>
  </si>
  <si>
    <t>TIL provided within 3 business days of initial 1003</t>
  </si>
  <si>
    <t>ComplianceEase validates compliance with points/fees test</t>
  </si>
  <si>
    <t>ComplianceEase validates QM loan</t>
  </si>
  <si>
    <t>ComplianceEase confirms finance charge within $100</t>
  </si>
  <si>
    <t>TRID Review</t>
  </si>
  <si>
    <t xml:space="preserve">ComplianceEase validates APOR </t>
  </si>
  <si>
    <t>Loan Estimate provided within 3 business days of initial 1003</t>
  </si>
  <si>
    <t>Redisclosure of Loan Estimate if rate increases after rate lock</t>
  </si>
  <si>
    <t>Initial Closing Disclosure within 3 business days of closing (signature not required)</t>
  </si>
  <si>
    <t>Redisclosure of Loan Estimate/Closing Discloure for noted changes in circumstances</t>
  </si>
  <si>
    <t>FLOOD CERT:  Within 120 days</t>
  </si>
  <si>
    <t>BORROWER ID:  (Patriot Act Disclosure alone is not sufficient; CIP is acceptable)</t>
  </si>
  <si>
    <t>HAZARD:  In effect at time of closing; sufficient coverage</t>
  </si>
  <si>
    <t xml:space="preserve">AUTHORIZED USER:  (AUS requirement)  AU accounts included in debt calculation  </t>
  </si>
  <si>
    <t>FINAL TITLE: Any Sch B exceptions to be removed or added?  Coverage amount = or greater than note amount? Required endorsements included?</t>
  </si>
  <si>
    <t>Employment-Related Assets as Qualifying Income:  Calculation of Net Documented Assets</t>
  </si>
  <si>
    <t>Asset used in qualifying:</t>
  </si>
  <si>
    <t>IRA amount</t>
  </si>
  <si>
    <t>Minus 10%</t>
  </si>
  <si>
    <t>(Assumes Borrower not yet 59 1/2)</t>
  </si>
  <si>
    <t>Total eligible documented assets</t>
  </si>
  <si>
    <t>Less funds from this asset for closing</t>
  </si>
  <si>
    <t>Funds in the form of stocks, bonds, mutual funds</t>
  </si>
  <si>
    <t>Minus 30% of stocks, bonds, mutual funds</t>
  </si>
  <si>
    <t>Net documented assets</t>
  </si>
  <si>
    <t>Monthly income calculation</t>
  </si>
  <si>
    <t>Employment Related Asset Income</t>
  </si>
  <si>
    <t>Enter # of months:</t>
  </si>
  <si>
    <t>Monthy</t>
  </si>
  <si>
    <t>UCDP: (Xtra loans only) UCDP in file</t>
  </si>
  <si>
    <t>OCCUPANCY:  Verified by 411, QC credit report, or reviewed Lexis Nexis/Fraudguard</t>
  </si>
  <si>
    <t>VVOE/WRITTEN VOE:  Within 10 business days of closing; Within 30 days for S/E; Within 35 days for automated employment verifications (Work Number)</t>
  </si>
  <si>
    <t>Cash Out Proceeds</t>
  </si>
  <si>
    <t>COVIUS REVIEWER:</t>
  </si>
  <si>
    <t>DATE:</t>
  </si>
  <si>
    <t>25. Mileage Depreciation</t>
  </si>
  <si>
    <t xml:space="preserve">28. Other Income </t>
  </si>
  <si>
    <t>32. Non-Tax Portion Coop Distribution &amp; Commodity Credit</t>
  </si>
  <si>
    <t>W2/Variable/Commission Income From Self Employment - W2, Box 5</t>
  </si>
  <si>
    <t>Pension and/or IRA Distributions (Line 15a &amp; 16a)</t>
  </si>
  <si>
    <t>I &amp; II.  Form 1040 - Individual Income Tax Return/Other Income</t>
  </si>
  <si>
    <t>III. Form 2106 - Employee Business Expenses</t>
  </si>
  <si>
    <t>Total Expenses:  Line 8, Columns A&amp;B</t>
  </si>
  <si>
    <t>Depreciation:  Line 28: if complete, enter amount</t>
  </si>
  <si>
    <t>Business Miles: Line 13 (only if Line28 blank)</t>
  </si>
  <si>
    <t xml:space="preserve"> Total Mileage Depreciation</t>
  </si>
  <si>
    <t>SubTotal Section I &amp; II</t>
  </si>
  <si>
    <t>Business Mileage Calculator</t>
  </si>
  <si>
    <t>Business Miles (Line 13)</t>
  </si>
  <si>
    <t xml:space="preserve">Total </t>
  </si>
  <si>
    <t>Rate</t>
  </si>
  <si>
    <t>IV.  Schedule B - Interest and Dividends</t>
  </si>
  <si>
    <t>Recurring Interest Income (Line 1 or 1040 Line 8a)</t>
  </si>
  <si>
    <t>Recurring Dividend Income (Line 5 or 1040 Line 9a)</t>
  </si>
  <si>
    <t>V. Schedule C - Sole Proprietorship</t>
  </si>
  <si>
    <t>Amortization/Casualty (only if noted):Part V, Page 2</t>
  </si>
  <si>
    <t>Mileage Depreciation (Part IV, Line 44a x rate)-use mileage calculator</t>
  </si>
  <si>
    <t>VI. Schedule D - Capital Gains and Losses</t>
  </si>
  <si>
    <t>VII. Form 6252 Installment Sale Income</t>
  </si>
  <si>
    <t>Principal Payments: Line 21</t>
  </si>
  <si>
    <t>VIII Sch E (NON RENTAL) Supplemental Income/Loss</t>
  </si>
  <si>
    <t>Rental property income is not included in this section</t>
  </si>
  <si>
    <t>XI.  Schedule F - Profit or Loss or Farming</t>
  </si>
  <si>
    <t>Amortization/Casualty Loss/Depletion, if noted (Line 32)</t>
  </si>
  <si>
    <t>Schedule K-1 Distributions:</t>
  </si>
  <si>
    <t>SubTotal Section XI</t>
  </si>
  <si>
    <t>SubTotal Section VIII</t>
  </si>
  <si>
    <t>Depreciation (Line 16c)</t>
  </si>
  <si>
    <t>XI.  Partners Share of Income - Schedule K-1 (Form 1065)</t>
  </si>
  <si>
    <t>XI. Partnership (Form 1065)</t>
  </si>
  <si>
    <t>XII.  Shareholders Income Schedule K-1 (Form 1120s)</t>
  </si>
  <si>
    <t>SubTotal Section XII</t>
  </si>
  <si>
    <t>XIII. S-Corporation (Form 1120s)</t>
  </si>
  <si>
    <t>XIV. Corporation (Form 1120)</t>
  </si>
  <si>
    <t>.-</t>
  </si>
  <si>
    <t>Distributions reported on Line 19 are not included in the income analysis</t>
  </si>
  <si>
    <t xml:space="preserve">Distributions are used to support business income.  </t>
  </si>
  <si>
    <t>Income greater than distributions may impact future distributions</t>
  </si>
  <si>
    <t>SCHEDULE ANALYSIS METHOD - SELF EMPLOYED CO-BORROWER</t>
  </si>
  <si>
    <t>YEAR TO DATE PROFIT AND LOSS STATEMENT</t>
  </si>
  <si>
    <t>Salary/Draws to individual</t>
  </si>
  <si>
    <t>Net Profit</t>
  </si>
  <si>
    <t>X</t>
  </si>
  <si>
    <t>equals</t>
  </si>
  <si>
    <t>Total Allowable Addbacks or Deductions</t>
  </si>
  <si>
    <t>Number of months</t>
  </si>
  <si>
    <t>Year to Date Total</t>
  </si>
  <si>
    <t>Final Closing Disclosure at closing (signature not required)</t>
  </si>
  <si>
    <t xml:space="preserve">Monthly </t>
  </si>
  <si>
    <t>**If form is not editable, ensure “Enable Content” is selected**</t>
  </si>
  <si>
    <t>Loan Number:</t>
  </si>
  <si>
    <t>Documentation Required:</t>
  </si>
  <si>
    <t>- Schedule E (IRS Form 1040) OR</t>
  </si>
  <si>
    <t>Street:</t>
  </si>
  <si>
    <t>City, ST ZIP:</t>
  </si>
  <si>
    <t>Enter</t>
  </si>
  <si>
    <t>Step 1. Result: The number of months the property was in service:</t>
  </si>
  <si>
    <t>Result</t>
  </si>
  <si>
    <t>Step 2 A.  Schedule E - Part I</t>
  </si>
  <si>
    <t>A1</t>
  </si>
  <si>
    <t>A2</t>
  </si>
  <si>
    <t>Subtract total expenses.</t>
  </si>
  <si>
    <t>Subtract</t>
  </si>
  <si>
    <t>A3</t>
  </si>
  <si>
    <t>Add back insurance expense.</t>
  </si>
  <si>
    <t>Add</t>
  </si>
  <si>
    <t>A4</t>
  </si>
  <si>
    <t>Add back mortgage interest paid.</t>
  </si>
  <si>
    <t>A5</t>
  </si>
  <si>
    <t>Add back tax expense.</t>
  </si>
  <si>
    <t>A6</t>
  </si>
  <si>
    <t>Add back homeowners’ association dues.
This expense must be specifically identified on Schedule E in order to add it back.</t>
  </si>
  <si>
    <t>A7</t>
  </si>
  <si>
    <t>Add back depreciation expense or depletion.</t>
  </si>
  <si>
    <t>A8</t>
  </si>
  <si>
    <t>Add back any one-time extraordinary expense (e.g., casualty loss). There must be evidence of the nature of the one-time extraordinary expense.</t>
  </si>
  <si>
    <t>Equals adjusted rental income.</t>
  </si>
  <si>
    <t>A9</t>
  </si>
  <si>
    <t>Divide by the number of months the property was in service (Step 1 Result).</t>
  </si>
  <si>
    <t>Divide</t>
  </si>
  <si>
    <t>B1</t>
  </si>
  <si>
    <t>B2</t>
  </si>
  <si>
    <t>Multiply</t>
  </si>
  <si>
    <t>x .75</t>
  </si>
  <si>
    <t>B3</t>
  </si>
  <si>
    <t>Totals</t>
  </si>
  <si>
    <t>Total 2A:</t>
  </si>
  <si>
    <t>Total 2B:</t>
  </si>
  <si>
    <t>DU Data Entry</t>
  </si>
  <si>
    <t>Monthly Income and Combined Housing Expenses</t>
  </si>
  <si>
    <t>Mortgage Liabilities</t>
  </si>
  <si>
    <t>Subject Property</t>
  </si>
  <si>
    <t>Non-Subject Property</t>
  </si>
  <si>
    <t>Refer to the Rental Income topic in the Selling Guide for additional guidance.</t>
  </si>
  <si>
    <t>FNMA Revised</t>
  </si>
  <si>
    <t>Rental Income Worksheet
Individual Rental Income from Investment Property(s): Monthly Qualifying Rental Income (or Loss)</t>
  </si>
  <si>
    <t>Investment Property Address:</t>
  </si>
  <si>
    <t>- Lease Agreement or Fannie Mae Form 1007 or Form 1025</t>
  </si>
  <si>
    <t>Step 1. When using Schedule E, determine the number of months the property was in service by dividing the Fair Rental Days by 30.
If Fair Rental Days are not reported, the property is considered to be in service for 12 months unless there is evidence of a shorter term of service.</t>
  </si>
  <si>
    <t>Step 2. Calculate monthly qualifying rental income (loss) using Step 2A: Schedule E OR Step 2B: Lease Agreement or Fannie Mae Form 1007 or Form 1025.</t>
  </si>
  <si>
    <t>Enter total rents received.</t>
  </si>
  <si>
    <t>Equals adjusted monthly rental income</t>
  </si>
  <si>
    <t>A10</t>
  </si>
  <si>
    <t>Subtract proposed PITIA (for subject property) or existing PITIA (for non-subject property).</t>
  </si>
  <si>
    <t>Step 2A. Result: Monthly qualifying rental income (or loss):</t>
  </si>
  <si>
    <t>Step 2 B.  Lease Agreement OR Fannie Mae Form 1007 or Form 1025
This method is used when the transaction is a purchase, the property was acquired subsequent to the most recent tax filing, or the lender has justification for using a lease agreement.</t>
  </si>
  <si>
    <t>Enter the gross monthly rent (from the lease agreement) or market rent (reported on Form 1007 or Form 1025).
For multi-unit properties, combine gross rent from all rental units.</t>
  </si>
  <si>
    <t>Multiply gross monthly rent or market rent by 75% (.75). The remaining 25% accounts for vacancy loss, maintenance, and management expenses.</t>
  </si>
  <si>
    <t>x.75</t>
  </si>
  <si>
    <t>Equals adjusted monthly rental income.</t>
  </si>
  <si>
    <t>Subtract proposed PITIA (for subject property) or existing PITIA (for non- subject property).</t>
  </si>
  <si>
    <t>Step 2B. Result: Monthly qualifying rental income (loss):</t>
  </si>
  <si>
    <t>Step 3.  Determine the qualifying impact using the result of Step 2A or Step 2B.</t>
  </si>
  <si>
    <t>If the combined result of Step 2A or 2B is positive, add the positive amount to the borrower’s monthly qualifying income. Because the PITIA expense was included in the calculations above, do not add it to the debt-to-income (DTI) ratio.</t>
  </si>
  <si>
    <t>If the combined result of Step 2A or 2B is negative, include the amount of the loss in the borrower’s monthly expenses when calculating the DTI ratio.</t>
  </si>
  <si>
    <t>Subject
Property</t>
  </si>
  <si>
    <t>Enter the amount of the monthly qualifying income (positive result) or
monthly qualifying loss (negative result) in “Subject Net Cash.”</t>
  </si>
  <si>
    <t>For refinance transactions, identify the
mortgage as a subject property lien.</t>
  </si>
  <si>
    <t>Enter the amount of the monthly qualifying income (positive result) or monthly qualifying loss (negative result) in “Net Rental.”</t>
  </si>
  <si>
    <t>Identify the mortgage as a rental property lien.</t>
  </si>
  <si>
    <t>Comments</t>
  </si>
  <si>
    <t>Fannie Mae Form 1038                                                                                                                                                                                                            09.30.2014</t>
  </si>
  <si>
    <t>Rental Income Worksheet
Business Rental Income from Investment Property(s):   Qualifying Impact of Mortgaged Investment Property PITIA Expense</t>
  </si>
  <si>
    <t>Property Address</t>
  </si>
  <si>
    <t>- IRS Form 8825 (filed with either IRS Form 1065 or 1120S) OR</t>
  </si>
  <si>
    <t>- Lease Agreement</t>
  </si>
  <si>
    <t>Enter the mortgagee and the mortgage loan account number.</t>
  </si>
  <si>
    <t>Mortgagee/ #</t>
  </si>
  <si>
    <t>Step 1. When using IRS Form 8825, determine the number of months the property was in service by dividing the Fair Rental Days by 30.
If Fair Rental Days are not reported, the property is considered to be in service for 12 months unless there is evidence of a shorter term of service.</t>
  </si>
  <si>
    <t>Percentage of Ownership:</t>
  </si>
  <si>
    <t>Step 2. Calculate monthly property cash flow using Step 2A: IRS Form 8825 OR Step 2B: Lease Agreement.</t>
  </si>
  <si>
    <t>Step 2 A.  IRS Form 8825 (IRS Form 1065 or 1120S)</t>
  </si>
  <si>
    <t>Enter gross rents received.</t>
  </si>
  <si>
    <t>Add back homeowners’ association dues.
This expense must be specifically identified on Form 8825 in order to add It back.</t>
  </si>
  <si>
    <t>Subtract proposed PITIA (for subject property) or existing PITIA (for non- subject property).  Enter amount of PITIA borrower is responsible for (if on personal credit report must use 100% of PITIA)</t>
  </si>
  <si>
    <t>Step 2A. Result:  Monthly property cash flow (Based on % of Ownership less entire PITIA entered in section A10 (amount entered in A10 should be manually adjusted to reflect the portion of the PITIA the borrower is responsible for):</t>
  </si>
  <si>
    <t>Step 2 B.  Lease Agreement
This method is used in certain circumstances (e.g., when the property was acquired subsequent to the most recent tax filing or the lender has justification for using a lease agreement).</t>
  </si>
  <si>
    <t>Enter the gross monthly rent (from the lease agreement).
For multi-unit properties, combine the monthly qualifying income of all rental units.</t>
  </si>
  <si>
    <t>Equals adjusted monthly rents.</t>
  </si>
  <si>
    <t>Step 2B. Result:  Monthly property cash flow (Based on % of Ownership less entire PITIA entered in section B3 (amount entered in B3 should be manually adjusted to reflect the portion of the PITIA the borrower is responsible for):</t>
  </si>
  <si>
    <t>Step 3.   Determine qualifying impact of the mortgaged investment property PITIA expense.</t>
  </si>
  <si>
    <t>If the result of Step 2A or 2B is negative, include this loss, not to exceed the monthly PITIA expense, in the debt-to-income ratio</t>
  </si>
  <si>
    <t>If the result of Step 2A or 2B is positive, the full amount of the PITIA expense has been offset. Do not include it in the debt-to-income ratio.</t>
  </si>
  <si>
    <t>Important: This worksheet provides a means of calculating an offset to the monthly PITIA. To add any net income to the borrower’s qualifying income, additional requirements apply (e.g., two-year history vs. one-year history). Refer to the Self-Employment Income topic in the Selling Guide.</t>
  </si>
  <si>
    <t>Real Estate Owned</t>
  </si>
  <si>
    <t>Enter the amount of the negative monthly property cash flow in “Subject Net Cash.”
If the monthly property cash flow is positive, enter $0.00.</t>
  </si>
  <si>
    <t>For refinance transactions, identify the mortgage as a subject property lien.</t>
  </si>
  <si>
    <t>If REO Schedule is completed, confirm that the “Net Rental Income” field reflects either
-  the amount of the property cash flow if it is negative, or
-  $0.00 if the monthly property cash flow is positive.</t>
  </si>
  <si>
    <t>Enter the amount of the negative monthly property cash flow in “Net Rental.”
If the monthly property cash flow is positive, enter $0.00.</t>
  </si>
  <si>
    <t>Schedule C Income Worksheet</t>
  </si>
  <si>
    <t>Revised 12/02/2019</t>
  </si>
  <si>
    <t>Borrower:</t>
  </si>
  <si>
    <t>Business:</t>
  </si>
  <si>
    <t xml:space="preserve">Calculations for Declining Income (1=yes, 2=no, 3=not owned in prior tax year) </t>
  </si>
  <si>
    <t>Schedule C - Profit or Less from Business</t>
  </si>
  <si>
    <t>Calculation:</t>
  </si>
  <si>
    <t>Borrower Owned Business in Tax Year (X = Yes):</t>
  </si>
  <si>
    <t>Net profit or loss (line 31)</t>
  </si>
  <si>
    <t>Plus Depletion (line 12)</t>
  </si>
  <si>
    <t>Plus Depreciation (line 13) (Additional mileage depreciation may also be considered, see guidelines)</t>
  </si>
  <si>
    <t>Plus Use Home for Business (line 30) 1</t>
  </si>
  <si>
    <t>Plus Amortization/Casualty Loss (see attachments to Sch C)*</t>
  </si>
  <si>
    <t>Less Deductible Meals and Entertainment (line 24b) (Enter as Positive Number)2</t>
  </si>
  <si>
    <t>Total Income</t>
  </si>
  <si>
    <t>Grand Total Income Used (Worst Case Scenario if declining)</t>
  </si>
  <si>
    <t>Number of Months (Worst Case Scenario if declining income)</t>
  </si>
  <si>
    <t>Average Monthly Income (Worst Case Scenario if declining income)</t>
  </si>
  <si>
    <t>1 For FHA loans, Mortgage interest, Mortgage Insurance Premiums (MIP), real estate taxes, and property insurance deducted for business use of a house may be added back to the gross income.</t>
  </si>
  <si>
    <t>2 For FHA loans, meals and entertainment expenses do not need to be deducted for self employed borrowers when calculating the qualifying income</t>
  </si>
  <si>
    <t>Underwriter Income Override - Must Justify in Notes Why Not Using Declining Income Above!</t>
  </si>
  <si>
    <t>Grand Total Income Used (if different than Worst Case - Must justify use in Notes)</t>
  </si>
  <si>
    <t>Number of Months  (if different than Worst Case - Must justify use in Notes)</t>
  </si>
  <si>
    <t>Average Monthly Income Used (if different than Worst Case - Must justify use in Notes)</t>
  </si>
  <si>
    <t>*Underwriter must confirm actual amortization is being reported and not just being called amortization by the borrower or CPA/Tax Preparer</t>
  </si>
  <si>
    <t>Test Year 1 for &lt; 0</t>
  </si>
  <si>
    <t>Income Change Percentage (Increase/Decrease)</t>
  </si>
  <si>
    <t>&lt;--- Year 1  Neg formula</t>
  </si>
  <si>
    <t>&lt;--- Both Pos or Year 2Neg Formula</t>
  </si>
  <si>
    <t>&lt;-- Original Formula</t>
  </si>
  <si>
    <t>Notes:</t>
  </si>
  <si>
    <t>2106 CALCULATION FOR MILEAGE</t>
  </si>
  <si>
    <t>Page 1 of IRS form 2106</t>
  </si>
  <si>
    <t>METHOD #1</t>
  </si>
  <si>
    <t>1.   Line 13 of IRS form 2106:</t>
  </si>
  <si>
    <t>2.   Rate per mile (from chart below):</t>
  </si>
  <si>
    <t>3.   Insert amount from line 10 of 2106 form</t>
  </si>
  <si>
    <t>3.   Subtract E5 from E6:</t>
  </si>
  <si>
    <t>Grand Total Income</t>
  </si>
  <si>
    <t>Page 2 of IRS form 2106</t>
  </si>
  <si>
    <t>Number of Months (always averaged over 24 months)</t>
  </si>
  <si>
    <t>Average Monthly Income</t>
  </si>
  <si>
    <t>METHOD #2</t>
  </si>
  <si>
    <t>1.   Insert line item no. 28 on IRS form 2106</t>
  </si>
  <si>
    <t>2.   Subtract line 14 from line 6 above</t>
  </si>
  <si>
    <t>Number of Months (always averaged over 12 or 24 months)</t>
  </si>
  <si>
    <t>*Use either method no. 1 or 2 for determining the allowable mileage to be added back to borrower’s income. 
*You must use a 24 month average for qualifying.
*In most cases mileage income that is declining is not eligible to be used as qualifying income, but would be based on underwriter discretion.</t>
  </si>
  <si>
    <t>IRS Website to confirm the the current Standard Mileage Amount:</t>
  </si>
  <si>
    <t>http://www.irs.gov/Tax-Professionals/Standard-Mileage-Rates</t>
  </si>
  <si>
    <t>Year</t>
  </si>
  <si>
    <t>https://www.irs.gov/pub/irs-drop/n-16-79.pdf</t>
  </si>
  <si>
    <t>NOTE:  For VA loan programs (only), it is important to include the 2106 expense as a liability vs. a deduction from the borrowers income</t>
  </si>
  <si>
    <t>Revised 02/27/18</t>
  </si>
  <si>
    <t>Covius Revised</t>
  </si>
  <si>
    <t>Months</t>
  </si>
  <si>
    <t>Rev'd</t>
  </si>
  <si>
    <t>High Limit</t>
  </si>
  <si>
    <t>Income Calculation Worksheet (Borrower 1)</t>
  </si>
  <si>
    <t>Income Calculation Worksheet (Borrower 2)</t>
  </si>
  <si>
    <t>Income Calculation Worksheet (Additional Borrowers)</t>
  </si>
  <si>
    <t>Total 2A (Schedule E):</t>
  </si>
  <si>
    <t>Total 2B (Form 1027 or Form 1025:</t>
  </si>
  <si>
    <t>Schedule C Income:  Profit and Loss Income</t>
  </si>
  <si>
    <r>
      <t xml:space="preserve">Deduct unreimbursed expenses if commission income is greater than 25% of total income - </t>
    </r>
    <r>
      <rPr>
        <b/>
        <sz val="10"/>
        <rFont val="Calibri"/>
        <family val="2"/>
        <scheme val="minor"/>
      </rPr>
      <t>XTRA</t>
    </r>
  </si>
  <si>
    <r>
      <t xml:space="preserve">Deduct unreimbursed expenses regardless of % of commission income  - </t>
    </r>
    <r>
      <rPr>
        <b/>
        <sz val="10"/>
        <rFont val="Calibri"/>
        <family val="2"/>
        <scheme val="minor"/>
      </rPr>
      <t>TRADITIONAL</t>
    </r>
  </si>
  <si>
    <t>Net Amount</t>
  </si>
  <si>
    <t>Rental Income Individual - Schedule E or Lease/Form 1025</t>
  </si>
  <si>
    <t>Rental Income Business - Form 8825 or Lease</t>
  </si>
  <si>
    <r>
      <t xml:space="preserve">Net Profit or </t>
    </r>
    <r>
      <rPr>
        <b/>
        <sz val="9"/>
        <color indexed="10"/>
        <rFont val="Calibri"/>
        <family val="2"/>
        <scheme val="minor"/>
      </rPr>
      <t>(Loss) (Line 31)</t>
    </r>
  </si>
  <si>
    <r>
      <t xml:space="preserve">Nonrecurring Other (Line 6) </t>
    </r>
    <r>
      <rPr>
        <b/>
        <sz val="9"/>
        <color indexed="10"/>
        <rFont val="Calibri"/>
        <family val="2"/>
        <scheme val="minor"/>
      </rPr>
      <t>Add back losses/Subtract income</t>
    </r>
  </si>
  <si>
    <r>
      <t xml:space="preserve">Recurring Capital Gain </t>
    </r>
    <r>
      <rPr>
        <b/>
        <sz val="9"/>
        <color indexed="10"/>
        <rFont val="Calibri"/>
        <family val="2"/>
        <scheme val="minor"/>
      </rPr>
      <t xml:space="preserve">(Loss)Pg 2, Ln 16(details Fm 8949) </t>
    </r>
  </si>
  <si>
    <r>
      <t xml:space="preserve">Net Profit or </t>
    </r>
    <r>
      <rPr>
        <b/>
        <sz val="9"/>
        <color indexed="10"/>
        <rFont val="Calibri"/>
        <family val="2"/>
        <scheme val="minor"/>
      </rPr>
      <t>(Loss) (Line 34)</t>
    </r>
  </si>
  <si>
    <r>
      <t xml:space="preserve">Non-recurring Other </t>
    </r>
    <r>
      <rPr>
        <b/>
        <sz val="9"/>
        <color indexed="10"/>
        <rFont val="Calibri"/>
        <family val="2"/>
        <scheme val="minor"/>
      </rPr>
      <t xml:space="preserve">(Income) </t>
    </r>
    <r>
      <rPr>
        <b/>
        <sz val="9"/>
        <rFont val="Calibri"/>
        <family val="2"/>
        <scheme val="minor"/>
      </rPr>
      <t>or Loss (Line 8)</t>
    </r>
  </si>
  <si>
    <r>
      <t xml:space="preserve">Ordinary Income </t>
    </r>
    <r>
      <rPr>
        <b/>
        <sz val="9"/>
        <color indexed="10"/>
        <rFont val="Calibri"/>
        <family val="2"/>
        <scheme val="minor"/>
      </rPr>
      <t>(Loss) (Ln 1) If &gt; distributions see requirements</t>
    </r>
  </si>
  <si>
    <r>
      <t xml:space="preserve">Net Income </t>
    </r>
    <r>
      <rPr>
        <b/>
        <sz val="9"/>
        <color indexed="10"/>
        <rFont val="Calibri"/>
        <family val="2"/>
        <scheme val="minor"/>
      </rPr>
      <t>(Loss) (Lines 2&amp;3) If &gt; distirubtions see requirements</t>
    </r>
  </si>
  <si>
    <r>
      <t xml:space="preserve">Ordinary Income </t>
    </r>
    <r>
      <rPr>
        <b/>
        <sz val="9"/>
        <color indexed="10"/>
        <rFont val="Calibri"/>
        <family val="2"/>
        <scheme val="minor"/>
      </rPr>
      <t>(Loss) (Line 1)</t>
    </r>
  </si>
  <si>
    <r>
      <t xml:space="preserve">Net Income </t>
    </r>
    <r>
      <rPr>
        <b/>
        <sz val="9"/>
        <color indexed="10"/>
        <rFont val="Calibri"/>
        <family val="2"/>
        <scheme val="minor"/>
      </rPr>
      <t>(Loss) (Lines 2 &amp; 3)</t>
    </r>
  </si>
  <si>
    <r>
      <t xml:space="preserve">Pass-Through </t>
    </r>
    <r>
      <rPr>
        <b/>
        <sz val="9"/>
        <color indexed="10"/>
        <rFont val="Calibri"/>
        <family val="2"/>
        <scheme val="minor"/>
      </rPr>
      <t xml:space="preserve">(Income) </t>
    </r>
    <r>
      <rPr>
        <b/>
        <sz val="9"/>
        <rFont val="Calibri"/>
        <family val="2"/>
        <scheme val="minor"/>
      </rPr>
      <t>Loss (Line 4)</t>
    </r>
  </si>
  <si>
    <r>
      <t xml:space="preserve">Non recurring Other </t>
    </r>
    <r>
      <rPr>
        <b/>
        <sz val="9"/>
        <color indexed="10"/>
        <rFont val="Calibri"/>
        <family val="2"/>
        <scheme val="minor"/>
      </rPr>
      <t xml:space="preserve">(Income) </t>
    </r>
    <r>
      <rPr>
        <b/>
        <sz val="9"/>
        <rFont val="Calibri"/>
        <family val="2"/>
        <scheme val="minor"/>
      </rPr>
      <t>or Loss (Lines 5,6,7)</t>
    </r>
  </si>
  <si>
    <r>
      <t xml:space="preserve">Nonreccuring Other </t>
    </r>
    <r>
      <rPr>
        <b/>
        <sz val="9"/>
        <color indexed="10"/>
        <rFont val="Calibri"/>
        <family val="2"/>
        <scheme val="minor"/>
      </rPr>
      <t xml:space="preserve">(Income) </t>
    </r>
    <r>
      <rPr>
        <b/>
        <sz val="9"/>
        <rFont val="Calibri"/>
        <family val="2"/>
        <scheme val="minor"/>
      </rPr>
      <t>or Loss (Lines 4 &amp; 5)</t>
    </r>
  </si>
  <si>
    <r>
      <t>Non recurring (Gains)</t>
    </r>
    <r>
      <rPr>
        <b/>
        <sz val="9"/>
        <rFont val="Calibri"/>
        <family val="2"/>
        <scheme val="minor"/>
      </rPr>
      <t xml:space="preserve"> Loss (Lines 8&amp;9)</t>
    </r>
  </si>
  <si>
    <r>
      <t xml:space="preserve">Non recurring Other </t>
    </r>
    <r>
      <rPr>
        <b/>
        <sz val="9"/>
        <color indexed="10"/>
        <rFont val="Calibri"/>
        <family val="2"/>
        <scheme val="minor"/>
      </rPr>
      <t xml:space="preserve">(Income) </t>
    </r>
    <r>
      <rPr>
        <b/>
        <sz val="9"/>
        <rFont val="Calibri"/>
        <family val="2"/>
        <scheme val="minor"/>
      </rPr>
      <t>Loss (Line 10)</t>
    </r>
  </si>
  <si>
    <r>
      <t xml:space="preserve">1. Total Income </t>
    </r>
    <r>
      <rPr>
        <b/>
        <sz val="10"/>
        <color indexed="62"/>
        <rFont val="Calibri"/>
        <family val="2"/>
        <scheme val="minor"/>
      </rPr>
      <t>(Line 22)</t>
    </r>
  </si>
  <si>
    <r>
      <t>2. W2 Wages</t>
    </r>
    <r>
      <rPr>
        <b/>
        <sz val="10"/>
        <color indexed="62"/>
        <rFont val="Calibri"/>
        <family val="2"/>
        <scheme val="minor"/>
      </rPr>
      <t xml:space="preserve"> (Line 7)</t>
    </r>
  </si>
  <si>
    <r>
      <t>3. Tax-Exempt Interest</t>
    </r>
    <r>
      <rPr>
        <b/>
        <sz val="10"/>
        <color indexed="62"/>
        <rFont val="Calibri"/>
        <family val="2"/>
        <scheme val="minor"/>
      </rPr>
      <t xml:space="preserve"> (Line 8b)</t>
    </r>
  </si>
  <si>
    <r>
      <t>4. State/Local Tax Refunds</t>
    </r>
    <r>
      <rPr>
        <b/>
        <sz val="10"/>
        <color indexed="62"/>
        <rFont val="Calibri"/>
        <family val="2"/>
        <scheme val="minor"/>
      </rPr>
      <t xml:space="preserve"> (Line 10)</t>
    </r>
  </si>
  <si>
    <r>
      <t xml:space="preserve">5. Nonrecurring Alimony Recvd. </t>
    </r>
    <r>
      <rPr>
        <b/>
        <sz val="10"/>
        <color indexed="62"/>
        <rFont val="Calibri"/>
        <family val="2"/>
        <scheme val="minor"/>
      </rPr>
      <t>(Line 11)</t>
    </r>
  </si>
  <si>
    <r>
      <t>6.  Negate Sched D Income/Loss</t>
    </r>
    <r>
      <rPr>
        <b/>
        <sz val="10"/>
        <color indexed="62"/>
        <rFont val="Calibri"/>
        <family val="2"/>
        <scheme val="minor"/>
      </rPr>
      <t xml:space="preserve"> (Lines 13&amp;14)  </t>
    </r>
  </si>
  <si>
    <r>
      <t xml:space="preserve">7. Other Gains/Loss </t>
    </r>
    <r>
      <rPr>
        <b/>
        <sz val="10"/>
        <color indexed="62"/>
        <rFont val="Calibri"/>
        <family val="2"/>
        <scheme val="minor"/>
      </rPr>
      <t>(Line 14)</t>
    </r>
  </si>
  <si>
    <r>
      <t xml:space="preserve">8. IRA Distributions </t>
    </r>
    <r>
      <rPr>
        <b/>
        <sz val="10"/>
        <color indexed="62"/>
        <rFont val="Calibri"/>
        <family val="2"/>
        <scheme val="minor"/>
      </rPr>
      <t>(Line 15a-15b)</t>
    </r>
  </si>
  <si>
    <r>
      <t>9.  Recurring Pensions/Annuities</t>
    </r>
    <r>
      <rPr>
        <b/>
        <sz val="10"/>
        <color indexed="62"/>
        <rFont val="Calibri"/>
        <family val="2"/>
        <scheme val="minor"/>
      </rPr>
      <t xml:space="preserve"> (Line 16a-16b)</t>
    </r>
  </si>
  <si>
    <r>
      <t>10. Negate Schedule E Income/Loss</t>
    </r>
    <r>
      <rPr>
        <b/>
        <sz val="10"/>
        <color indexed="10"/>
        <rFont val="Calibri"/>
        <family val="2"/>
        <scheme val="minor"/>
      </rPr>
      <t xml:space="preserve"> </t>
    </r>
    <r>
      <rPr>
        <b/>
        <sz val="10"/>
        <color indexed="62"/>
        <rFont val="Calibri"/>
        <family val="2"/>
        <scheme val="minor"/>
      </rPr>
      <t>(Line 21)</t>
    </r>
  </si>
  <si>
    <r>
      <t>11. Nonrecurring Unempl Comp</t>
    </r>
    <r>
      <rPr>
        <b/>
        <sz val="10"/>
        <color indexed="10"/>
        <rFont val="Calibri"/>
        <family val="2"/>
        <scheme val="minor"/>
      </rPr>
      <t xml:space="preserve"> </t>
    </r>
    <r>
      <rPr>
        <b/>
        <sz val="10"/>
        <color indexed="62"/>
        <rFont val="Calibri"/>
        <family val="2"/>
        <scheme val="minor"/>
      </rPr>
      <t>(Line 19)</t>
    </r>
  </si>
  <si>
    <r>
      <t>12. Social Security Benefits</t>
    </r>
    <r>
      <rPr>
        <b/>
        <sz val="10"/>
        <color indexed="62"/>
        <rFont val="Calibri"/>
        <family val="2"/>
        <scheme val="minor"/>
      </rPr>
      <t xml:space="preserve"> (Line 20a-20b x 1.25)</t>
    </r>
  </si>
  <si>
    <r>
      <t>13. Nonrecurring Other Income/Loss</t>
    </r>
    <r>
      <rPr>
        <b/>
        <sz val="10"/>
        <color indexed="62"/>
        <rFont val="Calibri"/>
        <family val="2"/>
        <scheme val="minor"/>
      </rPr>
      <t xml:space="preserve"> (Line 21)</t>
    </r>
  </si>
  <si>
    <r>
      <t xml:space="preserve">15. Total Unreimbursed Expenses. </t>
    </r>
    <r>
      <rPr>
        <sz val="10"/>
        <color indexed="62"/>
        <rFont val="Calibri"/>
        <family val="2"/>
        <scheme val="minor"/>
      </rPr>
      <t>(Line 8a+8b)</t>
    </r>
    <r>
      <rPr>
        <sz val="10"/>
        <rFont val="Calibri"/>
        <family val="2"/>
        <scheme val="minor"/>
      </rPr>
      <t xml:space="preserve">     </t>
    </r>
  </si>
  <si>
    <r>
      <t xml:space="preserve">16. Depreciation </t>
    </r>
    <r>
      <rPr>
        <sz val="10"/>
        <color indexed="62"/>
        <rFont val="Calibri"/>
        <family val="2"/>
        <scheme val="minor"/>
      </rPr>
      <t>(Line 28 or Line 13 Mileage)</t>
    </r>
    <r>
      <rPr>
        <sz val="10"/>
        <rFont val="Calibri"/>
        <family val="2"/>
        <scheme val="minor"/>
      </rPr>
      <t xml:space="preserve">  </t>
    </r>
  </si>
  <si>
    <r>
      <t>17. Nonrecurring Interest Inc.</t>
    </r>
    <r>
      <rPr>
        <b/>
        <sz val="10"/>
        <color indexed="62"/>
        <rFont val="Calibri"/>
        <family val="2"/>
        <scheme val="minor"/>
      </rPr>
      <t xml:space="preserve"> (Sch B Part 1 or 1040 Line 8a)</t>
    </r>
    <r>
      <rPr>
        <b/>
        <sz val="10"/>
        <rFont val="Calibri"/>
        <family val="2"/>
        <scheme val="minor"/>
      </rPr>
      <t xml:space="preserve">  </t>
    </r>
  </si>
  <si>
    <r>
      <t xml:space="preserve">18. Nonrecurring Dividend Inc. </t>
    </r>
    <r>
      <rPr>
        <b/>
        <sz val="10"/>
        <color indexed="62"/>
        <rFont val="Calibri"/>
        <family val="2"/>
        <scheme val="minor"/>
      </rPr>
      <t>(Line 5 or 1040 Line 9a)</t>
    </r>
  </si>
  <si>
    <r>
      <t xml:space="preserve">19. Nonrecurring Other (Line 6) </t>
    </r>
    <r>
      <rPr>
        <b/>
        <sz val="10"/>
        <color indexed="10"/>
        <rFont val="Calibri"/>
        <family val="2"/>
        <scheme val="minor"/>
      </rPr>
      <t>Add back losses/Subtract income</t>
    </r>
  </si>
  <si>
    <r>
      <t xml:space="preserve">20. Depletion </t>
    </r>
    <r>
      <rPr>
        <b/>
        <sz val="10"/>
        <color indexed="62"/>
        <rFont val="Calibri"/>
        <family val="2"/>
        <scheme val="minor"/>
      </rPr>
      <t xml:space="preserve">(Line 12)   </t>
    </r>
  </si>
  <si>
    <r>
      <t xml:space="preserve">22. Travel, Meals, Entertainment </t>
    </r>
    <r>
      <rPr>
        <b/>
        <sz val="10"/>
        <color indexed="62"/>
        <rFont val="Calibri"/>
        <family val="2"/>
        <scheme val="minor"/>
      </rPr>
      <t xml:space="preserve">(Line 24b)   </t>
    </r>
  </si>
  <si>
    <r>
      <t xml:space="preserve">23. Business Use of Home </t>
    </r>
    <r>
      <rPr>
        <b/>
        <sz val="10"/>
        <color indexed="62"/>
        <rFont val="Calibri"/>
        <family val="2"/>
        <scheme val="minor"/>
      </rPr>
      <t xml:space="preserve">(Line 30)  </t>
    </r>
  </si>
  <si>
    <r>
      <t xml:space="preserve">24. Amortization/Casualty Loss </t>
    </r>
    <r>
      <rPr>
        <b/>
        <sz val="10"/>
        <color indexed="62"/>
        <rFont val="Calibri"/>
        <family val="2"/>
        <scheme val="minor"/>
      </rPr>
      <t xml:space="preserve">(Part V)  </t>
    </r>
  </si>
  <si>
    <r>
      <t xml:space="preserve">26. Recurring Capital Gains </t>
    </r>
    <r>
      <rPr>
        <b/>
        <sz val="10"/>
        <color indexed="62"/>
        <rFont val="Calibri"/>
        <family val="2"/>
        <scheme val="minor"/>
      </rPr>
      <t xml:space="preserve">(Page 2 Line 16) </t>
    </r>
    <r>
      <rPr>
        <b/>
        <sz val="10"/>
        <rFont val="Calibri"/>
        <family val="2"/>
        <scheme val="minor"/>
      </rPr>
      <t xml:space="preserve">  </t>
    </r>
  </si>
  <si>
    <r>
      <t xml:space="preserve">25. Recurring Capital Gains </t>
    </r>
    <r>
      <rPr>
        <b/>
        <sz val="10"/>
        <color indexed="62"/>
        <rFont val="Calibri"/>
        <family val="2"/>
        <scheme val="minor"/>
      </rPr>
      <t xml:space="preserve">(Part 1 Line 7 &amp; Part II Line 15   </t>
    </r>
  </si>
  <si>
    <r>
      <t xml:space="preserve">27. Form 6252 Installment Sale Income </t>
    </r>
    <r>
      <rPr>
        <b/>
        <sz val="10"/>
        <color indexed="20"/>
        <rFont val="Calibri"/>
        <family val="2"/>
        <scheme val="minor"/>
      </rPr>
      <t>(Line 21)</t>
    </r>
  </si>
  <si>
    <r>
      <t xml:space="preserve">29. Royalties Received </t>
    </r>
    <r>
      <rPr>
        <b/>
        <sz val="10"/>
        <color indexed="62"/>
        <rFont val="Calibri"/>
        <family val="2"/>
        <scheme val="minor"/>
      </rPr>
      <t xml:space="preserve">(Line 4)   </t>
    </r>
  </si>
  <si>
    <r>
      <t xml:space="preserve">30. Total Expenses </t>
    </r>
    <r>
      <rPr>
        <b/>
        <sz val="10"/>
        <color indexed="62"/>
        <rFont val="Calibri"/>
        <family val="2"/>
        <scheme val="minor"/>
      </rPr>
      <t xml:space="preserve">(Line 20)  </t>
    </r>
  </si>
  <si>
    <r>
      <t xml:space="preserve">31. Depletion </t>
    </r>
    <r>
      <rPr>
        <b/>
        <sz val="10"/>
        <color indexed="62"/>
        <rFont val="Calibri"/>
        <family val="2"/>
        <scheme val="minor"/>
      </rPr>
      <t xml:space="preserve">(Line 18)  </t>
    </r>
  </si>
  <si>
    <r>
      <t xml:space="preserve">     Corporation Payments </t>
    </r>
    <r>
      <rPr>
        <b/>
        <sz val="10"/>
        <color indexed="62"/>
        <rFont val="Calibri"/>
        <family val="2"/>
        <scheme val="minor"/>
      </rPr>
      <t>(Lines 3a - b through 6a-b)</t>
    </r>
  </si>
  <si>
    <r>
      <t xml:space="preserve">33. Nonrecurring Other (Income)Loss </t>
    </r>
    <r>
      <rPr>
        <b/>
        <sz val="10"/>
        <color indexed="62"/>
        <rFont val="Calibri"/>
        <family val="2"/>
        <scheme val="minor"/>
      </rPr>
      <t xml:space="preserve">(Line 8)  </t>
    </r>
  </si>
  <si>
    <r>
      <t xml:space="preserve">34. Depreciation </t>
    </r>
    <r>
      <rPr>
        <b/>
        <sz val="10"/>
        <color indexed="62"/>
        <rFont val="Calibri"/>
        <family val="2"/>
        <scheme val="minor"/>
      </rPr>
      <t xml:space="preserve">(Line 14)  </t>
    </r>
  </si>
  <si>
    <r>
      <t xml:space="preserve">35. Amortization/Casualty Loss/Depletion </t>
    </r>
    <r>
      <rPr>
        <b/>
        <sz val="10"/>
        <color indexed="62"/>
        <rFont val="Calibri"/>
        <family val="2"/>
        <scheme val="minor"/>
      </rPr>
      <t xml:space="preserve">(Line 32)  </t>
    </r>
  </si>
  <si>
    <r>
      <t xml:space="preserve">36.  Business Use of Home </t>
    </r>
    <r>
      <rPr>
        <b/>
        <sz val="10"/>
        <color indexed="62"/>
        <rFont val="Calibri"/>
        <family val="2"/>
        <scheme val="minor"/>
      </rPr>
      <t xml:space="preserve">(Line 32)  </t>
    </r>
  </si>
  <si>
    <r>
      <t xml:space="preserve">37. Ordinary Income (Loss) </t>
    </r>
    <r>
      <rPr>
        <b/>
        <sz val="10"/>
        <color indexed="20"/>
        <rFont val="Calibri"/>
        <family val="2"/>
        <scheme val="minor"/>
      </rPr>
      <t>(Lines 1,2,3)</t>
    </r>
  </si>
  <si>
    <r>
      <t xml:space="preserve"> Guaranteed Payments to Partner </t>
    </r>
    <r>
      <rPr>
        <b/>
        <sz val="10"/>
        <color indexed="62"/>
        <rFont val="Calibri"/>
        <family val="2"/>
        <scheme val="minor"/>
      </rPr>
      <t xml:space="preserve">(Line 4)  </t>
    </r>
  </si>
  <si>
    <r>
      <t xml:space="preserve">38. Ordinary Income, Net Rental, Other </t>
    </r>
    <r>
      <rPr>
        <b/>
        <sz val="10"/>
        <color indexed="62"/>
        <rFont val="Calibri"/>
        <family val="2"/>
        <scheme val="minor"/>
      </rPr>
      <t xml:space="preserve">(Lines 1,2,3)  </t>
    </r>
  </si>
  <si>
    <r>
      <t xml:space="preserve">39. Partnership Income (loss) from other partnerships </t>
    </r>
    <r>
      <rPr>
        <b/>
        <sz val="10"/>
        <color indexed="10"/>
        <rFont val="Calibri"/>
        <family val="2"/>
        <scheme val="minor"/>
      </rPr>
      <t xml:space="preserve">(Line 4) </t>
    </r>
  </si>
  <si>
    <r>
      <t xml:space="preserve">40. Nonrecurring other income </t>
    </r>
    <r>
      <rPr>
        <b/>
        <sz val="10"/>
        <color indexed="10"/>
        <rFont val="Calibri"/>
        <family val="2"/>
        <scheme val="minor"/>
      </rPr>
      <t xml:space="preserve">(Lines 5,6,7) </t>
    </r>
  </si>
  <si>
    <r>
      <t xml:space="preserve">41. Depreciation </t>
    </r>
    <r>
      <rPr>
        <b/>
        <sz val="10"/>
        <color indexed="10"/>
        <rFont val="Calibri"/>
        <family val="2"/>
        <scheme val="minor"/>
      </rPr>
      <t xml:space="preserve">(Line 16a) </t>
    </r>
  </si>
  <si>
    <r>
      <t xml:space="preserve">42. Depletion </t>
    </r>
    <r>
      <rPr>
        <b/>
        <sz val="10"/>
        <color indexed="10"/>
        <rFont val="Calibri"/>
        <family val="2"/>
        <scheme val="minor"/>
      </rPr>
      <t xml:space="preserve">(Line 17) </t>
    </r>
  </si>
  <si>
    <r>
      <t xml:space="preserve">43. Other deductions </t>
    </r>
    <r>
      <rPr>
        <b/>
        <sz val="10"/>
        <color indexed="10"/>
        <rFont val="Calibri"/>
        <family val="2"/>
        <scheme val="minor"/>
      </rPr>
      <t xml:space="preserve">(Line 20) </t>
    </r>
  </si>
  <si>
    <r>
      <t xml:space="preserve">44. Mortgage/Notes Payable less than 1 year </t>
    </r>
    <r>
      <rPr>
        <b/>
        <sz val="10"/>
        <color indexed="10"/>
        <rFont val="Calibri"/>
        <family val="2"/>
        <scheme val="minor"/>
      </rPr>
      <t xml:space="preserve">(Line 16d) </t>
    </r>
  </si>
  <si>
    <r>
      <t xml:space="preserve">45. Travel, Meals, Entertainment </t>
    </r>
    <r>
      <rPr>
        <b/>
        <sz val="10"/>
        <color indexed="10"/>
        <rFont val="Calibri"/>
        <family val="2"/>
        <scheme val="minor"/>
      </rPr>
      <t xml:space="preserve">(Line 4b) </t>
    </r>
  </si>
  <si>
    <r>
      <t>47. Non-recurring other income/loss</t>
    </r>
    <r>
      <rPr>
        <b/>
        <sz val="10"/>
        <color indexed="10"/>
        <rFont val="Calibri"/>
        <family val="2"/>
        <scheme val="minor"/>
      </rPr>
      <t xml:space="preserve"> (Lines 4&amp;5)</t>
    </r>
  </si>
  <si>
    <r>
      <t xml:space="preserve">50. Depreciation </t>
    </r>
    <r>
      <rPr>
        <b/>
        <sz val="10"/>
        <color indexed="10"/>
        <rFont val="Calibri"/>
        <family val="2"/>
        <scheme val="minor"/>
      </rPr>
      <t xml:space="preserve">(Line 14) </t>
    </r>
  </si>
  <si>
    <r>
      <t xml:space="preserve">51. Depletion </t>
    </r>
    <r>
      <rPr>
        <b/>
        <sz val="10"/>
        <color indexed="10"/>
        <rFont val="Calibri"/>
        <family val="2"/>
        <scheme val="minor"/>
      </rPr>
      <t xml:space="preserve">(Line 15) </t>
    </r>
  </si>
  <si>
    <r>
      <t xml:space="preserve">52. Amortization/Casualty Loss </t>
    </r>
    <r>
      <rPr>
        <b/>
        <sz val="10"/>
        <color indexed="10"/>
        <rFont val="Calibri"/>
        <family val="2"/>
        <scheme val="minor"/>
      </rPr>
      <t xml:space="preserve">(Line 19) </t>
    </r>
  </si>
  <si>
    <r>
      <t xml:space="preserve">53. Mortgage/Notes Payable less than 1 year </t>
    </r>
    <r>
      <rPr>
        <b/>
        <sz val="10"/>
        <color indexed="10"/>
        <rFont val="Calibri"/>
        <family val="2"/>
        <scheme val="minor"/>
      </rPr>
      <t xml:space="preserve">(Sch L/17d) </t>
    </r>
  </si>
  <si>
    <r>
      <t xml:space="preserve">54. Travel, Meals, Entertainment </t>
    </r>
    <r>
      <rPr>
        <b/>
        <sz val="10"/>
        <color indexed="10"/>
        <rFont val="Calibri"/>
        <family val="2"/>
        <scheme val="minor"/>
      </rPr>
      <t xml:space="preserve">(Sch M, Line 3b) </t>
    </r>
  </si>
  <si>
    <r>
      <t xml:space="preserve">55. % of Ownership </t>
    </r>
    <r>
      <rPr>
        <b/>
        <sz val="10"/>
        <color indexed="10"/>
        <rFont val="Calibri"/>
        <family val="2"/>
        <scheme val="minor"/>
      </rPr>
      <t xml:space="preserve">(1120S K-1, Box F) </t>
    </r>
  </si>
  <si>
    <r>
      <t xml:space="preserve">58. Taxable Income </t>
    </r>
    <r>
      <rPr>
        <b/>
        <sz val="10"/>
        <color indexed="10"/>
        <rFont val="Calibri"/>
        <family val="2"/>
        <scheme val="minor"/>
      </rPr>
      <t xml:space="preserve">(Line 30) </t>
    </r>
  </si>
  <si>
    <r>
      <t xml:space="preserve">59. Total Tax </t>
    </r>
    <r>
      <rPr>
        <b/>
        <sz val="10"/>
        <color indexed="10"/>
        <rFont val="Calibri"/>
        <family val="2"/>
        <scheme val="minor"/>
      </rPr>
      <t xml:space="preserve">(Line 31) </t>
    </r>
  </si>
  <si>
    <r>
      <t xml:space="preserve">60. Nonrecurring Gains/Losses </t>
    </r>
    <r>
      <rPr>
        <b/>
        <sz val="10"/>
        <color indexed="10"/>
        <rFont val="Calibri"/>
        <family val="2"/>
        <scheme val="minor"/>
      </rPr>
      <t xml:space="preserve">(Lines 8 &amp; 9) </t>
    </r>
  </si>
  <si>
    <r>
      <t xml:space="preserve">61. Nonrecurring Other Income/Loss </t>
    </r>
    <r>
      <rPr>
        <b/>
        <sz val="10"/>
        <color indexed="10"/>
        <rFont val="Calibri"/>
        <family val="2"/>
        <scheme val="minor"/>
      </rPr>
      <t xml:space="preserve">(Line 10) </t>
    </r>
  </si>
  <si>
    <r>
      <t xml:space="preserve">62. Depreciation </t>
    </r>
    <r>
      <rPr>
        <b/>
        <sz val="10"/>
        <color indexed="10"/>
        <rFont val="Calibri"/>
        <family val="2"/>
        <scheme val="minor"/>
      </rPr>
      <t xml:space="preserve">(Line 20) </t>
    </r>
  </si>
  <si>
    <r>
      <t xml:space="preserve">63. Depletion </t>
    </r>
    <r>
      <rPr>
        <b/>
        <sz val="10"/>
        <color indexed="10"/>
        <rFont val="Calibri"/>
        <family val="2"/>
        <scheme val="minor"/>
      </rPr>
      <t xml:space="preserve">(Line 21) </t>
    </r>
  </si>
  <si>
    <r>
      <t xml:space="preserve">64. Amortization/Casualty Loss </t>
    </r>
    <r>
      <rPr>
        <b/>
        <sz val="10"/>
        <color indexed="10"/>
        <rFont val="Calibri"/>
        <family val="2"/>
        <scheme val="minor"/>
      </rPr>
      <t xml:space="preserve">(Line 26) </t>
    </r>
  </si>
  <si>
    <r>
      <t xml:space="preserve">65. Net Operating Loss &amp; Special Deductions </t>
    </r>
    <r>
      <rPr>
        <b/>
        <sz val="10"/>
        <color indexed="10"/>
        <rFont val="Calibri"/>
        <family val="2"/>
        <scheme val="minor"/>
      </rPr>
      <t xml:space="preserve">(Line 29c) </t>
    </r>
  </si>
  <si>
    <r>
      <t xml:space="preserve">66. Mortgages/Notes Payable &lt; 1 year </t>
    </r>
    <r>
      <rPr>
        <b/>
        <sz val="10"/>
        <color indexed="10"/>
        <rFont val="Calibri"/>
        <family val="2"/>
        <scheme val="minor"/>
      </rPr>
      <t xml:space="preserve">(Sch L, Line 17d) </t>
    </r>
  </si>
  <si>
    <r>
      <t xml:space="preserve">67. Travel, Meals, Entertainment </t>
    </r>
    <r>
      <rPr>
        <b/>
        <sz val="10"/>
        <color indexed="10"/>
        <rFont val="Calibri"/>
        <family val="2"/>
        <scheme val="minor"/>
      </rPr>
      <t xml:space="preserve">(Sch M1, Line 5c) </t>
    </r>
  </si>
  <si>
    <r>
      <t xml:space="preserve">68. Dividends Paid to Borrower </t>
    </r>
    <r>
      <rPr>
        <b/>
        <sz val="10"/>
        <color indexed="10"/>
        <rFont val="Calibri"/>
        <family val="2"/>
        <scheme val="minor"/>
      </rPr>
      <t>(1040 Sch B, Line 5)</t>
    </r>
  </si>
  <si>
    <r>
      <t xml:space="preserve">19. Nonrecurring Other </t>
    </r>
    <r>
      <rPr>
        <b/>
        <sz val="10"/>
        <color indexed="10"/>
        <rFont val="Calibri"/>
        <family val="2"/>
        <scheme val="minor"/>
      </rPr>
      <t>(Add back losses/Subtract income)</t>
    </r>
  </si>
  <si>
    <r>
      <t xml:space="preserve">25. Recurring Capital Gains </t>
    </r>
    <r>
      <rPr>
        <b/>
        <sz val="10"/>
        <color indexed="62"/>
        <rFont val="Calibri"/>
        <family val="2"/>
        <scheme val="minor"/>
      </rPr>
      <t xml:space="preserve">(Page 2 Line 16) </t>
    </r>
    <r>
      <rPr>
        <b/>
        <sz val="10"/>
        <rFont val="Calibri"/>
        <family val="2"/>
        <scheme val="minor"/>
      </rPr>
      <t xml:space="preserve">  </t>
    </r>
  </si>
  <si>
    <r>
      <t xml:space="preserve">26. Form 6252 Installment Sale Income </t>
    </r>
    <r>
      <rPr>
        <b/>
        <sz val="10"/>
        <color indexed="20"/>
        <rFont val="Calibri"/>
        <family val="2"/>
        <scheme val="minor"/>
      </rPr>
      <t>(Line 21)</t>
    </r>
  </si>
  <si>
    <r>
      <t xml:space="preserve">28. Royalties Received </t>
    </r>
    <r>
      <rPr>
        <b/>
        <sz val="10"/>
        <color indexed="62"/>
        <rFont val="Calibri"/>
        <family val="2"/>
        <scheme val="minor"/>
      </rPr>
      <t xml:space="preserve">(Line 4)   </t>
    </r>
  </si>
  <si>
    <r>
      <t xml:space="preserve">29. Total Expenses </t>
    </r>
    <r>
      <rPr>
        <b/>
        <sz val="10"/>
        <color indexed="62"/>
        <rFont val="Calibri"/>
        <family val="2"/>
        <scheme val="minor"/>
      </rPr>
      <t xml:space="preserve">(Line 20)  </t>
    </r>
  </si>
  <si>
    <r>
      <t xml:space="preserve">30. Depletion </t>
    </r>
    <r>
      <rPr>
        <b/>
        <sz val="10"/>
        <color indexed="62"/>
        <rFont val="Calibri"/>
        <family val="2"/>
        <scheme val="minor"/>
      </rPr>
      <t xml:space="preserve">(Line 18)  </t>
    </r>
  </si>
  <si>
    <r>
      <t xml:space="preserve">32. Nonrecurring Other (Income)Loss </t>
    </r>
    <r>
      <rPr>
        <b/>
        <sz val="10"/>
        <color indexed="62"/>
        <rFont val="Calibri"/>
        <family val="2"/>
        <scheme val="minor"/>
      </rPr>
      <t xml:space="preserve">(Line 8)  </t>
    </r>
  </si>
  <si>
    <r>
      <t xml:space="preserve">33. Depreciation </t>
    </r>
    <r>
      <rPr>
        <b/>
        <sz val="10"/>
        <color indexed="62"/>
        <rFont val="Calibri"/>
        <family val="2"/>
        <scheme val="minor"/>
      </rPr>
      <t xml:space="preserve">(Line 14)  </t>
    </r>
  </si>
  <si>
    <r>
      <t xml:space="preserve">34. Amortization/Casualty Loss/Depletion </t>
    </r>
    <r>
      <rPr>
        <b/>
        <sz val="10"/>
        <color indexed="62"/>
        <rFont val="Calibri"/>
        <family val="2"/>
        <scheme val="minor"/>
      </rPr>
      <t xml:space="preserve">(Line 32)  </t>
    </r>
  </si>
  <si>
    <r>
      <t xml:space="preserve">35.  Business Use of Home </t>
    </r>
    <r>
      <rPr>
        <b/>
        <sz val="10"/>
        <color indexed="62"/>
        <rFont val="Calibri"/>
        <family val="2"/>
        <scheme val="minor"/>
      </rPr>
      <t xml:space="preserve">(Line 32)  </t>
    </r>
  </si>
  <si>
    <r>
      <t xml:space="preserve">36. Ordinary Income (Loss) </t>
    </r>
    <r>
      <rPr>
        <b/>
        <sz val="10"/>
        <color indexed="20"/>
        <rFont val="Calibri"/>
        <family val="2"/>
        <scheme val="minor"/>
      </rPr>
      <t>(Lines 1,2,3)</t>
    </r>
  </si>
  <si>
    <r>
      <t xml:space="preserve">37. Guaranteed Payments to Partner </t>
    </r>
    <r>
      <rPr>
        <b/>
        <sz val="10"/>
        <color indexed="62"/>
        <rFont val="Calibri"/>
        <family val="2"/>
        <scheme val="minor"/>
      </rPr>
      <t xml:space="preserve">(Line 4)  </t>
    </r>
  </si>
  <si>
    <t>Total Income 2020</t>
  </si>
  <si>
    <t>Total Income 2021</t>
  </si>
  <si>
    <t>Does https://www.fema.gov/locations show a declared disaster that postdates the appraisal date for the subject? If yes, is post disaster inspection report in file?</t>
  </si>
  <si>
    <t>FEMA results uploaded to document folder?</t>
  </si>
  <si>
    <t>Is the appraisal completed as is, if not is 1004D in file or cited for?</t>
  </si>
  <si>
    <t>Are there any additional entryways that are not properly secured? (steps, handrails, etc.)</t>
  </si>
  <si>
    <t>Are there any additional structures on the property exclusive of the subject dwelling?</t>
  </si>
  <si>
    <t>Are there any safety concerns and/or items of deferred maintenance noted by the appraiser either in commentary or in photos that need to be addressed?</t>
  </si>
  <si>
    <t>Total Income 2022</t>
  </si>
  <si>
    <t>Bonus</t>
  </si>
  <si>
    <t>FHLMC CALCULATION</t>
  </si>
  <si>
    <t xml:space="preserve">Assets (IRA, etc.) </t>
  </si>
  <si>
    <t>Has the loan been reviewed for QC Red Flags (please refer to the QC Red Flag document for guidance)? FLIP RED FLAG IN PLUS IF APPLICABLE</t>
  </si>
  <si>
    <t>x DepRate (2023 65.5 cents; 2022 62.5 cents 7/1 to 12/31; 58.5 cents 1/1 thru 6/30)</t>
  </si>
  <si>
    <t>Total Income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</si>
</sst>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
    <numFmt numFmtId="165" formatCode="[$$-409]#,##0.00;\-[$$-409]#,##0.00"/>
    <numFmt numFmtId="166" formatCode="[$$-409]#,##0.00;[Red]\-[$$-409]#,##0.00"/>
    <numFmt numFmtId="167" formatCode="_(\$* #,##0.00_);_(\$* \(#,##0.00\);_(\$* \-??_);_(@_)"/>
    <numFmt numFmtId="168" formatCode="&quot;TRUE&quot;;&quot;TRUE&quot;;&quot;FALSE&quot;"/>
    <numFmt numFmtId="169" formatCode="\$#,##0"/>
    <numFmt numFmtId="170" formatCode="\$#,##0.00;[Red]\$#,##0.00"/>
    <numFmt numFmtId="171" formatCode="0.00;[Red]0.00"/>
    <numFmt numFmtId="172" formatCode="mm/dd/yy"/>
    <numFmt numFmtId="173" formatCode="_(* #,##0.00_);_(* \(#,##0.00\);_(* \-??_);_(@_)"/>
    <numFmt numFmtId="174" formatCode="_(* #,##0_);_(* \(#,##0\);_(* \-??_);_(@_)"/>
    <numFmt numFmtId="175" formatCode="#,##0.00;[Red]#,##0.00"/>
    <numFmt numFmtId="176" formatCode="&quot;$&quot;#,##0.00"/>
    <numFmt numFmtId="177" formatCode="#,##0.000"/>
    <numFmt numFmtId="178" formatCode="0.000%"/>
    <numFmt numFmtId="179" formatCode="_(&quot;$&quot;* #,##0_);_(&quot;$&quot;* \(#,##0\);_(&quot;$&quot;* &quot;-&quot;??_);_(@_)"/>
    <numFmt numFmtId="180" formatCode="mm/dd/yyyy\ \-\ h:mm\ AM/PM"/>
    <numFmt numFmtId="181" formatCode="[$$-409]#,##0.00_);\([$$-409]#,##0.00\)"/>
    <numFmt numFmtId="182" formatCode="_([$$-409]* #,##0.00_);_([$$-409]* \(#,##0.00\);_([$$-409]* &quot;-&quot;??_);_(@_)"/>
  </numFmts>
  <fonts count="119">
    <font>
      <sz val="10"/>
      <name val="Arial"/>
      <family val="2"/>
    </font>
    <font>
      <sz val="8"/>
      <name val="Arial"/>
      <family val="2"/>
    </font>
    <font>
      <b/>
      <sz val="8"/>
      <name val="Arial"/>
      <family val="2"/>
    </font>
    <font>
      <b/>
      <sz val="8"/>
      <color indexed="9"/>
      <name val="Arial"/>
      <family val="2"/>
    </font>
    <font>
      <sz val="8"/>
      <color indexed="9"/>
      <name val="Arial"/>
      <family val="2"/>
    </font>
    <font>
      <b/>
      <sz val="9"/>
      <color indexed="8"/>
      <name val="Tahoma"/>
      <family val="2"/>
    </font>
    <font>
      <sz val="9"/>
      <color indexed="8"/>
      <name val="Tahoma"/>
      <family val="2"/>
    </font>
    <font>
      <b/>
      <sz val="8"/>
      <color indexed="8"/>
      <name val="Arial"/>
      <family val="2"/>
    </font>
    <font>
      <b/>
      <sz val="8"/>
      <color indexed="10"/>
      <name val="Arial"/>
      <family val="2"/>
    </font>
    <font>
      <b/>
      <sz val="11"/>
      <color indexed="8"/>
      <name val="Tahoma"/>
      <family val="2"/>
    </font>
    <font>
      <sz val="8"/>
      <color indexed="8"/>
      <name val="Arial"/>
      <family val="2"/>
    </font>
    <font>
      <b/>
      <sz val="8"/>
      <name val="Tahoma"/>
      <family val="2"/>
    </font>
    <font>
      <sz val="11"/>
      <color indexed="9"/>
      <name val="Calibri"/>
      <family val="2"/>
    </font>
    <font>
      <b/>
      <sz val="8"/>
      <color indexed="8"/>
      <name val="Calibri"/>
      <family val="2"/>
    </font>
    <font>
      <b/>
      <sz val="14"/>
      <name val="Arial"/>
      <family val="2"/>
    </font>
    <font>
      <b/>
      <i/>
      <sz val="8"/>
      <name val="Arial"/>
      <family val="2"/>
    </font>
    <font>
      <sz val="8"/>
      <color indexed="43"/>
      <name val="Arial"/>
      <family val="2"/>
    </font>
    <font>
      <b/>
      <sz val="8"/>
      <name val="comic"/>
      <family val="5"/>
    </font>
    <font>
      <b/>
      <i/>
      <sz val="8"/>
      <color indexed="9"/>
      <name val="Arial"/>
      <family val="2"/>
    </font>
    <font>
      <i/>
      <sz val="8"/>
      <color indexed="9"/>
      <name val="Arial"/>
      <family val="2"/>
    </font>
    <font>
      <sz val="10"/>
      <name val="Arial"/>
      <family val="2"/>
    </font>
    <font>
      <sz val="11"/>
      <name val="Calibri"/>
      <family val="2"/>
    </font>
    <font>
      <b/>
      <sz val="11"/>
      <name val="Calibri"/>
      <family val="2"/>
    </font>
    <font>
      <b/>
      <u/>
      <sz val="11"/>
      <name val="Calibri"/>
      <family val="2"/>
    </font>
    <font>
      <b/>
      <sz val="10"/>
      <name val="Arial"/>
      <family val="2"/>
    </font>
    <font>
      <sz val="11"/>
      <name val="Calibri"/>
      <family val="2"/>
    </font>
    <font>
      <b/>
      <sz val="9"/>
      <color indexed="81"/>
      <name val="Tahoma"/>
      <family val="2"/>
    </font>
    <font>
      <sz val="11"/>
      <color theme="1"/>
      <name val="Calibri"/>
      <family val="2"/>
      <scheme val="minor"/>
    </font>
    <font>
      <b/>
      <sz val="11"/>
      <color theme="1"/>
      <name val="Calibri"/>
      <family val="2"/>
      <scheme val="minor"/>
    </font>
    <font>
      <sz val="10"/>
      <color rgb="FF000000"/>
      <name val="Calibri"/>
      <family val="2"/>
      <scheme val="minor"/>
    </font>
    <font>
      <b/>
      <sz val="10"/>
      <color rgb="FF000000"/>
      <name val="Calibri"/>
      <family val="2"/>
      <scheme val="minor"/>
    </font>
    <font>
      <b/>
      <sz val="10"/>
      <name val="Calibri"/>
      <family val="2"/>
      <scheme val="minor"/>
    </font>
    <font>
      <sz val="10"/>
      <name val="Calibri"/>
      <family val="2"/>
      <scheme val="minor"/>
    </font>
    <font>
      <sz val="8"/>
      <name val="Calibri"/>
      <family val="2"/>
      <scheme val="minor"/>
    </font>
    <font>
      <sz val="9"/>
      <name val="Calibri"/>
      <family val="2"/>
      <scheme val="minor"/>
    </font>
    <font>
      <sz val="9"/>
      <color rgb="FF000000"/>
      <name val="Calibri"/>
      <family val="2"/>
      <scheme val="minor"/>
    </font>
    <font>
      <b/>
      <i/>
      <sz val="10"/>
      <name val="Calibri"/>
      <family val="2"/>
      <scheme val="minor"/>
    </font>
    <font>
      <sz val="8"/>
      <color rgb="FF000000"/>
      <name val="Calibri"/>
      <family val="2"/>
      <scheme val="minor"/>
    </font>
    <font>
      <b/>
      <sz val="9"/>
      <name val="Calibri"/>
      <family val="2"/>
      <scheme val="minor"/>
    </font>
    <font>
      <i/>
      <sz val="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sz val="10"/>
      <color rgb="FFFF0000"/>
      <name val="Calibri"/>
      <family val="2"/>
      <scheme val="minor"/>
    </font>
    <font>
      <b/>
      <sz val="10"/>
      <color theme="0"/>
      <name val="Calibri"/>
      <family val="2"/>
      <scheme val="minor"/>
    </font>
    <font>
      <b/>
      <sz val="10"/>
      <color rgb="FFFF0000"/>
      <name val="Calibri"/>
      <family val="2"/>
      <scheme val="minor"/>
    </font>
    <font>
      <sz val="11"/>
      <name val="Calibri"/>
      <family val="2"/>
      <scheme val="minor"/>
    </font>
    <font>
      <b/>
      <sz val="11"/>
      <color rgb="FFFF0000"/>
      <name val="Calibri"/>
      <family val="2"/>
      <scheme val="minor"/>
    </font>
    <font>
      <sz val="9"/>
      <color theme="1"/>
      <name val="Calibri"/>
      <family val="2"/>
      <scheme val="minor"/>
    </font>
    <font>
      <b/>
      <i/>
      <sz val="14"/>
      <color rgb="FFFFC000"/>
      <name val="Calibri"/>
      <family val="2"/>
      <scheme val="minor"/>
    </font>
    <font>
      <u/>
      <sz val="20"/>
      <color theme="1"/>
      <name val="Calibri"/>
      <family val="2"/>
      <scheme val="minor"/>
    </font>
    <font>
      <u/>
      <sz val="10"/>
      <color theme="1"/>
      <name val="Calibri"/>
      <family val="2"/>
      <scheme val="minor"/>
    </font>
    <font>
      <u/>
      <sz val="11"/>
      <color theme="10"/>
      <name val="Calibri"/>
      <family val="2"/>
      <scheme val="minor"/>
    </font>
    <font>
      <u/>
      <sz val="10"/>
      <color theme="10"/>
      <name val="Calibri"/>
      <family val="2"/>
      <scheme val="minor"/>
    </font>
    <font>
      <sz val="7"/>
      <color theme="1"/>
      <name val="Calibri"/>
      <family val="2"/>
      <scheme val="minor"/>
    </font>
    <font>
      <sz val="8"/>
      <color rgb="FF000000"/>
      <name val="Tahoma"/>
      <family val="2"/>
    </font>
    <font>
      <sz val="8"/>
      <color theme="0"/>
      <name val="Arial"/>
      <family val="2"/>
    </font>
    <font>
      <b/>
      <sz val="11"/>
      <color theme="0"/>
      <name val="Tahoma"/>
      <family val="2"/>
    </font>
    <font>
      <b/>
      <sz val="8"/>
      <color theme="0"/>
      <name val="Tahoma"/>
      <family val="2"/>
    </font>
    <font>
      <b/>
      <sz val="12"/>
      <color rgb="FF000000"/>
      <name val="Calibri"/>
      <family val="2"/>
      <scheme val="minor"/>
    </font>
    <font>
      <b/>
      <sz val="20"/>
      <color indexed="18"/>
      <name val="Calibri"/>
      <family val="2"/>
    </font>
    <font>
      <sz val="8"/>
      <name val="Calibri"/>
      <family val="2"/>
    </font>
    <font>
      <b/>
      <sz val="12"/>
      <color indexed="18"/>
      <name val="Calibri"/>
      <family val="2"/>
    </font>
    <font>
      <b/>
      <sz val="10.5"/>
      <color indexed="18"/>
      <name val="Calibri"/>
      <family val="2"/>
    </font>
    <font>
      <b/>
      <sz val="12"/>
      <name val="Calibri"/>
      <family val="2"/>
    </font>
    <font>
      <b/>
      <sz val="8"/>
      <name val="Calibri"/>
      <family val="2"/>
    </font>
    <font>
      <b/>
      <sz val="8"/>
      <color indexed="9"/>
      <name val="Calibri"/>
      <family val="2"/>
    </font>
    <font>
      <b/>
      <sz val="8"/>
      <color theme="0"/>
      <name val="Calibri"/>
      <family val="2"/>
    </font>
    <font>
      <sz val="8"/>
      <color theme="0"/>
      <name val="Calibri"/>
      <family val="2"/>
    </font>
    <font>
      <sz val="8"/>
      <color indexed="26"/>
      <name val="Calibri"/>
      <family val="2"/>
    </font>
    <font>
      <sz val="8"/>
      <color indexed="23"/>
      <name val="Calibri"/>
      <family val="2"/>
    </font>
    <font>
      <b/>
      <sz val="8"/>
      <color indexed="26"/>
      <name val="Calibri"/>
      <family val="2"/>
    </font>
    <font>
      <b/>
      <sz val="16"/>
      <name val="Calibri"/>
      <family val="2"/>
    </font>
    <font>
      <b/>
      <sz val="14"/>
      <name val="Calibri"/>
      <family val="2"/>
    </font>
    <font>
      <b/>
      <sz val="10"/>
      <color theme="3"/>
      <name val="Calibri"/>
      <family val="2"/>
      <scheme val="minor"/>
    </font>
    <font>
      <b/>
      <sz val="14"/>
      <color theme="3"/>
      <name val="Calibri"/>
      <family val="2"/>
      <scheme val="minor"/>
    </font>
    <font>
      <b/>
      <sz val="10"/>
      <color indexed="8"/>
      <name val="Calibri"/>
      <family val="2"/>
      <scheme val="minor"/>
    </font>
    <font>
      <b/>
      <sz val="14"/>
      <color theme="0"/>
      <name val="Calibri"/>
      <family val="2"/>
      <scheme val="minor"/>
    </font>
    <font>
      <b/>
      <sz val="10"/>
      <color indexed="26"/>
      <name val="Calibri"/>
      <family val="2"/>
      <scheme val="minor"/>
    </font>
    <font>
      <b/>
      <sz val="8"/>
      <color indexed="8"/>
      <name val="Calibri"/>
      <family val="2"/>
      <scheme val="minor"/>
    </font>
    <font>
      <b/>
      <sz val="8"/>
      <color theme="0"/>
      <name val="Calibri"/>
      <family val="2"/>
      <scheme val="minor"/>
    </font>
    <font>
      <b/>
      <sz val="12"/>
      <color indexed="8"/>
      <name val="Calibri"/>
      <family val="2"/>
      <scheme val="minor"/>
    </font>
    <font>
      <b/>
      <sz val="8"/>
      <name val="Calibri"/>
      <family val="2"/>
      <scheme val="minor"/>
    </font>
    <font>
      <b/>
      <sz val="11"/>
      <color indexed="8"/>
      <name val="Calibri"/>
      <family val="2"/>
      <scheme val="minor"/>
    </font>
    <font>
      <b/>
      <sz val="9"/>
      <color indexed="8"/>
      <name val="Calibri"/>
      <family val="2"/>
      <scheme val="minor"/>
    </font>
    <font>
      <b/>
      <sz val="10"/>
      <color indexed="24"/>
      <name val="Calibri"/>
      <family val="2"/>
      <scheme val="minor"/>
    </font>
    <font>
      <b/>
      <sz val="12"/>
      <color theme="0"/>
      <name val="Calibri"/>
      <family val="2"/>
      <scheme val="minor"/>
    </font>
    <font>
      <b/>
      <sz val="8"/>
      <color theme="2"/>
      <name val="Calibri"/>
      <family val="2"/>
      <scheme val="minor"/>
    </font>
    <font>
      <sz val="12"/>
      <name val="Calibri"/>
      <family val="2"/>
      <scheme val="minor"/>
    </font>
    <font>
      <b/>
      <sz val="12"/>
      <name val="Calibri"/>
      <family val="2"/>
      <scheme val="minor"/>
    </font>
    <font>
      <b/>
      <sz val="9.1999999999999993"/>
      <name val="Calibri"/>
      <family val="2"/>
      <scheme val="minor"/>
    </font>
    <font>
      <b/>
      <sz val="12"/>
      <color rgb="FF7030A0"/>
      <name val="Calibri"/>
      <family val="2"/>
      <scheme val="minor"/>
    </font>
    <font>
      <b/>
      <sz val="11"/>
      <color theme="9" tint="-0.249977111117893"/>
      <name val="Calibri"/>
      <family val="2"/>
      <scheme val="minor"/>
    </font>
    <font>
      <b/>
      <sz val="10"/>
      <color indexed="10"/>
      <name val="Calibri"/>
      <family val="2"/>
      <scheme val="minor"/>
    </font>
    <font>
      <b/>
      <sz val="18"/>
      <color theme="0"/>
      <name val="Arial"/>
      <family val="2"/>
    </font>
    <font>
      <b/>
      <sz val="10"/>
      <name val="Calibri"/>
      <family val="2"/>
    </font>
    <font>
      <sz val="10"/>
      <name val="Calibri"/>
      <family val="2"/>
    </font>
    <font>
      <b/>
      <sz val="10"/>
      <color indexed="59"/>
      <name val="Calibri"/>
      <family val="2"/>
    </font>
    <font>
      <b/>
      <sz val="9"/>
      <color indexed="8"/>
      <name val="Calibri"/>
      <family val="2"/>
    </font>
    <font>
      <sz val="9"/>
      <name val="Calibri"/>
      <family val="2"/>
    </font>
    <font>
      <sz val="9"/>
      <color indexed="8"/>
      <name val="Calibri"/>
      <family val="2"/>
    </font>
    <font>
      <b/>
      <sz val="9"/>
      <color indexed="10"/>
      <name val="Calibri"/>
      <family val="2"/>
      <scheme val="minor"/>
    </font>
    <font>
      <b/>
      <sz val="10"/>
      <color indexed="9"/>
      <name val="Calibri"/>
      <family val="2"/>
    </font>
    <font>
      <b/>
      <sz val="10"/>
      <color theme="1"/>
      <name val="Calibri"/>
      <family val="2"/>
    </font>
    <font>
      <sz val="10"/>
      <color theme="1"/>
      <name val="Calibri"/>
      <family val="2"/>
    </font>
    <font>
      <sz val="10"/>
      <color rgb="FFFF0000"/>
      <name val="Calibri"/>
      <family val="2"/>
    </font>
    <font>
      <sz val="10"/>
      <color indexed="10"/>
      <name val="Calibri"/>
      <family val="2"/>
    </font>
    <font>
      <sz val="10"/>
      <color indexed="9"/>
      <name val="Calibri"/>
      <family val="2"/>
    </font>
    <font>
      <b/>
      <sz val="10"/>
      <color indexed="8"/>
      <name val="Calibri"/>
      <family val="2"/>
    </font>
    <font>
      <b/>
      <sz val="10"/>
      <color indexed="10"/>
      <name val="Calibri"/>
      <family val="2"/>
    </font>
    <font>
      <b/>
      <sz val="10"/>
      <color indexed="32"/>
      <name val="Calibri"/>
      <family val="2"/>
    </font>
    <font>
      <sz val="10"/>
      <color indexed="26"/>
      <name val="Calibri"/>
      <family val="2"/>
    </font>
    <font>
      <b/>
      <sz val="10"/>
      <color indexed="62"/>
      <name val="Calibri"/>
      <family val="2"/>
      <scheme val="minor"/>
    </font>
    <font>
      <sz val="10"/>
      <color indexed="62"/>
      <name val="Calibri"/>
      <family val="2"/>
      <scheme val="minor"/>
    </font>
    <font>
      <b/>
      <sz val="10"/>
      <color indexed="20"/>
      <name val="Calibri"/>
      <family val="2"/>
      <scheme val="minor"/>
    </font>
    <font>
      <b/>
      <sz val="9"/>
      <color theme="2"/>
      <name val="Calibri"/>
      <family val="2"/>
      <scheme val="minor"/>
    </font>
    <font>
      <b/>
      <sz val="9"/>
      <color theme="5" tint="0.79998168889431442"/>
      <name val="Calibri"/>
      <family val="2"/>
      <scheme val="minor"/>
    </font>
    <font>
      <b/>
      <sz val="10"/>
      <name val="Tahoma"/>
      <family val="2"/>
    </font>
    <font>
      <b/>
      <sz val="10"/>
      <color rgb="FFFF0000"/>
      <name val="Calibri"/>
      <family val="2"/>
    </font>
  </fonts>
  <fills count="67">
    <fill>
      <patternFill patternType="none"/>
    </fill>
    <fill>
      <patternFill patternType="gray125"/>
    </fill>
    <fill>
      <patternFill patternType="solid">
        <fgColor indexed="55"/>
        <bgColor indexed="23"/>
      </patternFill>
    </fill>
    <fill>
      <patternFill patternType="solid">
        <fgColor indexed="32"/>
        <bgColor indexed="8"/>
      </patternFill>
    </fill>
    <fill>
      <patternFill patternType="solid">
        <fgColor indexed="31"/>
        <bgColor indexed="26"/>
      </patternFill>
    </fill>
    <fill>
      <patternFill patternType="solid">
        <fgColor indexed="9"/>
        <bgColor indexed="26"/>
      </patternFill>
    </fill>
    <fill>
      <patternFill patternType="solid">
        <fgColor indexed="26"/>
        <bgColor indexed="9"/>
      </patternFill>
    </fill>
    <fill>
      <patternFill patternType="solid">
        <fgColor indexed="54"/>
        <bgColor indexed="30"/>
      </patternFill>
    </fill>
    <fill>
      <patternFill patternType="solid">
        <fgColor indexed="27"/>
        <bgColor indexed="42"/>
      </patternFill>
    </fill>
    <fill>
      <patternFill patternType="solid">
        <fgColor indexed="57"/>
        <bgColor indexed="19"/>
      </patternFill>
    </fill>
    <fill>
      <patternFill patternType="solid">
        <fgColor indexed="41"/>
        <bgColor indexed="42"/>
      </patternFill>
    </fill>
    <fill>
      <patternFill patternType="solid">
        <fgColor indexed="24"/>
        <bgColor indexed="19"/>
      </patternFill>
    </fill>
    <fill>
      <patternFill patternType="solid">
        <fgColor indexed="44"/>
        <bgColor indexed="46"/>
      </patternFill>
    </fill>
    <fill>
      <patternFill patternType="solid">
        <fgColor indexed="42"/>
        <bgColor indexed="27"/>
      </patternFill>
    </fill>
    <fill>
      <patternFill patternType="solid">
        <fgColor indexed="43"/>
        <bgColor indexed="47"/>
      </patternFill>
    </fill>
    <fill>
      <patternFill patternType="solid">
        <fgColor indexed="22"/>
        <bgColor indexed="46"/>
      </patternFill>
    </fill>
    <fill>
      <patternFill patternType="solid">
        <fgColor indexed="23"/>
        <bgColor indexed="55"/>
      </patternFill>
    </fill>
    <fill>
      <patternFill patternType="solid">
        <fgColor rgb="FFF2F2F2"/>
      </patternFill>
    </fill>
    <fill>
      <patternFill patternType="solid">
        <fgColor theme="9" tint="0.39997558519241921"/>
        <bgColor indexed="9"/>
      </patternFill>
    </fill>
    <fill>
      <patternFill patternType="solid">
        <fgColor theme="0" tint="-4.9989318521683403E-2"/>
        <bgColor indexed="26"/>
      </patternFill>
    </fill>
    <fill>
      <patternFill patternType="solid">
        <fgColor theme="0" tint="-4.9989318521683403E-2"/>
        <bgColor indexed="8"/>
      </patternFill>
    </fill>
    <fill>
      <patternFill patternType="solid">
        <fgColor theme="0"/>
        <bgColor indexed="26"/>
      </patternFill>
    </fill>
    <fill>
      <patternFill patternType="solid">
        <fgColor theme="0"/>
        <bgColor indexed="9"/>
      </patternFill>
    </fill>
    <fill>
      <patternFill patternType="solid">
        <fgColor theme="0"/>
        <bgColor indexed="46"/>
      </patternFill>
    </fill>
    <fill>
      <patternFill patternType="solid">
        <fgColor theme="3" tint="0.39997558519241921"/>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8" tint="0.39997558519241921"/>
        <bgColor indexed="9"/>
      </patternFill>
    </fill>
    <fill>
      <patternFill patternType="solid">
        <fgColor theme="8" tint="0.39997558519241921"/>
        <bgColor indexed="24"/>
      </patternFill>
    </fill>
    <fill>
      <patternFill patternType="solid">
        <fgColor theme="0"/>
        <bgColor indexed="24"/>
      </patternFill>
    </fill>
    <fill>
      <patternFill patternType="solid">
        <fgColor theme="0"/>
        <bgColor indexed="44"/>
      </patternFill>
    </fill>
    <fill>
      <patternFill patternType="solid">
        <fgColor theme="3" tint="0.59999389629810485"/>
        <bgColor indexed="64"/>
      </patternFill>
    </fill>
    <fill>
      <patternFill patternType="solid">
        <fgColor theme="3" tint="0.79998168889431442"/>
        <bgColor indexed="9"/>
      </patternFill>
    </fill>
    <fill>
      <patternFill patternType="solid">
        <fgColor theme="9" tint="0.59999389629810485"/>
        <bgColor indexed="19"/>
      </patternFill>
    </fill>
    <fill>
      <patternFill patternType="solid">
        <fgColor theme="9" tint="0.79998168889431442"/>
        <bgColor indexed="9"/>
      </patternFill>
    </fill>
    <fill>
      <patternFill patternType="solid">
        <fgColor theme="9" tint="0.79998168889431442"/>
        <bgColor indexed="42"/>
      </patternFill>
    </fill>
    <fill>
      <patternFill patternType="solid">
        <fgColor theme="0"/>
        <bgColor indexed="19"/>
      </patternFill>
    </fill>
    <fill>
      <patternFill patternType="solid">
        <fgColor theme="5" tint="0.79998168889431442"/>
        <bgColor indexed="9"/>
      </patternFill>
    </fill>
    <fill>
      <patternFill patternType="solid">
        <fgColor theme="9"/>
        <bgColor indexed="9"/>
      </patternFill>
    </fill>
    <fill>
      <patternFill patternType="solid">
        <fgColor theme="0" tint="-0.14999847407452621"/>
        <bgColor indexed="24"/>
      </patternFill>
    </fill>
    <fill>
      <patternFill patternType="solid">
        <fgColor theme="0"/>
        <bgColor indexed="64"/>
      </patternFill>
    </fill>
    <fill>
      <patternFill patternType="solid">
        <fgColor rgb="FFC6D9F1"/>
      </patternFill>
    </fill>
    <fill>
      <patternFill patternType="solid">
        <fgColor rgb="FF8DB3E2"/>
      </patternFill>
    </fill>
    <fill>
      <patternFill patternType="solid">
        <fgColor theme="6" tint="0.79998168889431442"/>
        <bgColor indexed="64"/>
      </patternFill>
    </fill>
    <fill>
      <patternFill patternType="solid">
        <fgColor rgb="FFC2D69B"/>
      </patternFill>
    </fill>
    <fill>
      <patternFill patternType="solid">
        <fgColor theme="4" tint="0.59999389629810485"/>
        <bgColor indexed="64"/>
      </patternFill>
    </fill>
    <fill>
      <patternFill patternType="solid">
        <fgColor rgb="FFDBE5F1"/>
      </patternFill>
    </fill>
    <fill>
      <patternFill patternType="solid">
        <fgColor theme="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499984740745262"/>
        <bgColor indexed="24"/>
      </patternFill>
    </fill>
    <fill>
      <patternFill patternType="solid">
        <fgColor theme="4" tint="-0.499984740745262"/>
        <bgColor indexed="44"/>
      </patternFill>
    </fill>
    <fill>
      <patternFill patternType="solid">
        <fgColor theme="8" tint="-0.249977111117893"/>
        <bgColor indexed="24"/>
      </patternFill>
    </fill>
    <fill>
      <patternFill patternType="solid">
        <fgColor theme="3" tint="-0.249977111117893"/>
        <bgColor indexed="24"/>
      </patternFill>
    </fill>
    <fill>
      <patternFill patternType="solid">
        <fgColor theme="3" tint="-0.249977111117893"/>
        <bgColor indexed="42"/>
      </patternFill>
    </fill>
    <fill>
      <patternFill patternType="solid">
        <fgColor theme="8" tint="-0.249977111117893"/>
        <bgColor indexed="19"/>
      </patternFill>
    </fill>
    <fill>
      <patternFill patternType="solid">
        <fgColor theme="8" tint="-0.249977111117893"/>
        <bgColor indexed="46"/>
      </patternFill>
    </fill>
    <fill>
      <patternFill patternType="solid">
        <fgColor theme="8" tint="-0.249977111117893"/>
        <bgColor indexed="9"/>
      </patternFill>
    </fill>
    <fill>
      <patternFill patternType="solid">
        <fgColor theme="4" tint="0.79998168889431442"/>
        <bgColor indexed="9"/>
      </patternFill>
    </fill>
    <fill>
      <patternFill patternType="solid">
        <fgColor theme="4" tint="0.79998168889431442"/>
        <bgColor indexed="42"/>
      </patternFill>
    </fill>
    <fill>
      <patternFill patternType="solid">
        <fgColor theme="8" tint="0.39997558519241921"/>
        <bgColor indexed="64"/>
      </patternFill>
    </fill>
    <fill>
      <patternFill patternType="solid">
        <fgColor theme="8" tint="0.59999389629810485"/>
        <bgColor indexed="9"/>
      </patternFill>
    </fill>
    <fill>
      <patternFill patternType="solid">
        <fgColor theme="4" tint="0.39997558519241921"/>
        <bgColor indexed="42"/>
      </patternFill>
    </fill>
  </fills>
  <borders count="125">
    <border>
      <left/>
      <right/>
      <top/>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thin">
        <color indexed="8"/>
      </left>
      <right style="thin">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diagonal/>
    </border>
    <border>
      <left/>
      <right style="medium">
        <color indexed="8"/>
      </right>
      <top style="medium">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medium">
        <color indexed="8"/>
      </left>
      <right/>
      <top/>
      <bottom style="thin">
        <color indexed="8"/>
      </bottom>
      <diagonal/>
    </border>
    <border>
      <left/>
      <right style="thin">
        <color indexed="8"/>
      </right>
      <top/>
      <bottom style="thin">
        <color indexed="8"/>
      </bottom>
      <diagonal/>
    </border>
    <border>
      <left style="medium">
        <color indexed="8"/>
      </left>
      <right/>
      <top style="thin">
        <color indexed="8"/>
      </top>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style="medium">
        <color indexed="8"/>
      </right>
      <top style="thin">
        <color indexed="8"/>
      </top>
      <bottom/>
      <diagonal/>
    </border>
    <border>
      <left/>
      <right style="medium">
        <color indexed="8"/>
      </right>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thin">
        <color indexed="8"/>
      </left>
      <right style="thin">
        <color indexed="8"/>
      </right>
      <top/>
      <bottom style="thin">
        <color indexed="8"/>
      </bottom>
      <diagonal/>
    </border>
    <border>
      <left/>
      <right/>
      <top style="medium">
        <color indexed="8"/>
      </top>
      <bottom style="medium">
        <color indexed="8"/>
      </bottom>
      <diagonal/>
    </border>
    <border>
      <left style="thin">
        <color indexed="8"/>
      </left>
      <right style="medium">
        <color indexed="8"/>
      </right>
      <top/>
      <bottom style="thin">
        <color indexed="8"/>
      </bottom>
      <diagonal/>
    </border>
    <border>
      <left style="medium">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8"/>
      </right>
      <top/>
      <bottom style="medium">
        <color indexed="8"/>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818181"/>
      </right>
      <top style="thin">
        <color rgb="FF818181"/>
      </top>
      <bottom style="thin">
        <color rgb="FFF2F2F2"/>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rgb="FFF2F2F2"/>
      </bottom>
      <diagonal/>
    </border>
    <border>
      <left style="thin">
        <color rgb="FF000000"/>
      </left>
      <right style="thin">
        <color rgb="FF000000"/>
      </right>
      <top style="thin">
        <color rgb="FFF2F2F2"/>
      </top>
      <bottom style="thin">
        <color rgb="FF000000"/>
      </bottom>
      <diagonal/>
    </border>
    <border>
      <left style="thin">
        <color rgb="FF000000"/>
      </left>
      <right/>
      <top style="thin">
        <color rgb="FF000000"/>
      </top>
      <bottom style="thin">
        <color rgb="FF818181"/>
      </bottom>
      <diagonal/>
    </border>
    <border>
      <left/>
      <right/>
      <top style="thin">
        <color rgb="FF000000"/>
      </top>
      <bottom style="thin">
        <color rgb="FF818181"/>
      </bottom>
      <diagonal/>
    </border>
    <border>
      <left style="thin">
        <color rgb="FF000000"/>
      </left>
      <right style="thin">
        <color rgb="FF818181"/>
      </right>
      <top style="thin">
        <color rgb="FF818181"/>
      </top>
      <bottom style="thin">
        <color rgb="FF818181"/>
      </bottom>
      <diagonal/>
    </border>
    <border>
      <left style="thin">
        <color rgb="FF818181"/>
      </left>
      <right/>
      <top style="thin">
        <color rgb="FF818181"/>
      </top>
      <bottom style="thin">
        <color rgb="FF818181"/>
      </bottom>
      <diagonal/>
    </border>
    <border>
      <left/>
      <right style="thin">
        <color rgb="FF818181"/>
      </right>
      <top style="thin">
        <color rgb="FF818181"/>
      </top>
      <bottom style="thin">
        <color rgb="FF818181"/>
      </bottom>
      <diagonal/>
    </border>
    <border>
      <left style="thin">
        <color rgb="FF000000"/>
      </left>
      <right style="thin">
        <color rgb="FF818181"/>
      </right>
      <top style="thin">
        <color rgb="FFF2F2F2"/>
      </top>
      <bottom style="thin">
        <color rgb="FF818181"/>
      </bottom>
      <diagonal/>
    </border>
    <border>
      <left style="thin">
        <color rgb="FF000000"/>
      </left>
      <right/>
      <top style="thin">
        <color rgb="FF818181"/>
      </top>
      <bottom style="thin">
        <color rgb="FF000000"/>
      </bottom>
      <diagonal/>
    </border>
    <border>
      <left/>
      <right/>
      <top style="thin">
        <color rgb="FF818181"/>
      </top>
      <bottom style="thin">
        <color rgb="FF000000"/>
      </bottom>
      <diagonal/>
    </border>
    <border>
      <left/>
      <right style="thin">
        <color rgb="FF818181"/>
      </right>
      <top style="thin">
        <color rgb="FF818181"/>
      </top>
      <bottom style="thin">
        <color rgb="FF000000"/>
      </bottom>
      <diagonal/>
    </border>
    <border>
      <left style="thin">
        <color rgb="FF818181"/>
      </left>
      <right/>
      <top style="thin">
        <color rgb="FF818181"/>
      </top>
      <bottom style="thin">
        <color rgb="FF000000"/>
      </bottom>
      <diagonal/>
    </border>
    <border>
      <left style="thin">
        <color rgb="FF000000"/>
      </left>
      <right/>
      <top style="thin">
        <color rgb="FF000000"/>
      </top>
      <bottom style="thin">
        <color rgb="FF0F243E"/>
      </bottom>
      <diagonal/>
    </border>
    <border>
      <left/>
      <right/>
      <top style="thin">
        <color rgb="FF000000"/>
      </top>
      <bottom style="thin">
        <color rgb="FF0F243E"/>
      </bottom>
      <diagonal/>
    </border>
    <border>
      <left/>
      <right/>
      <top/>
      <bottom style="thin">
        <color rgb="FF0F243E"/>
      </bottom>
      <diagonal/>
    </border>
    <border>
      <left/>
      <right style="thin">
        <color rgb="FF000000"/>
      </right>
      <top/>
      <bottom style="thin">
        <color rgb="FF0F243E"/>
      </bottom>
      <diagonal/>
    </border>
    <border>
      <left style="thin">
        <color rgb="FF000000"/>
      </left>
      <right/>
      <top style="thin">
        <color rgb="FF0F243E"/>
      </top>
      <bottom style="thin">
        <color rgb="FF000000"/>
      </bottom>
      <diagonal/>
    </border>
    <border>
      <left/>
      <right/>
      <top style="thin">
        <color rgb="FF0F243E"/>
      </top>
      <bottom style="thin">
        <color rgb="FF000000"/>
      </bottom>
      <diagonal/>
    </border>
    <border>
      <left/>
      <right style="thin">
        <color rgb="FF000000"/>
      </right>
      <top style="thin">
        <color rgb="FF0F243E"/>
      </top>
      <bottom style="thin">
        <color rgb="FF000000"/>
      </bottom>
      <diagonal/>
    </border>
    <border>
      <left style="thin">
        <color rgb="FF000000"/>
      </left>
      <right/>
      <top style="thin">
        <color rgb="FFFDE9D9"/>
      </top>
      <bottom style="thin">
        <color rgb="FF0F243E"/>
      </bottom>
      <diagonal/>
    </border>
    <border>
      <left/>
      <right style="thin">
        <color rgb="FF0F243E"/>
      </right>
      <top style="thin">
        <color rgb="FFFDE9D9"/>
      </top>
      <bottom style="thin">
        <color rgb="FF0F243E"/>
      </bottom>
      <diagonal/>
    </border>
    <border>
      <left style="thin">
        <color rgb="FF0F243E"/>
      </left>
      <right/>
      <top style="thin">
        <color rgb="FFFDE9D9"/>
      </top>
      <bottom style="thin">
        <color rgb="FF0F243E"/>
      </bottom>
      <diagonal/>
    </border>
    <border>
      <left/>
      <right style="thin">
        <color rgb="FF000000"/>
      </right>
      <top style="thin">
        <color rgb="FFFDE9D9"/>
      </top>
      <bottom style="thin">
        <color rgb="FF0F243E"/>
      </bottom>
      <diagonal/>
    </border>
    <border>
      <left/>
      <right style="thin">
        <color rgb="FF0F243E"/>
      </right>
      <top style="thin">
        <color rgb="FF0F243E"/>
      </top>
      <bottom style="thin">
        <color rgb="FF000000"/>
      </bottom>
      <diagonal/>
    </border>
    <border>
      <left style="thin">
        <color rgb="FF0F243E"/>
      </left>
      <right/>
      <top style="thin">
        <color rgb="FF0F243E"/>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double">
        <color indexed="64"/>
      </bottom>
      <diagonal/>
    </border>
    <border>
      <left/>
      <right/>
      <top style="thin">
        <color rgb="FFFDE9D9"/>
      </top>
      <bottom style="thin">
        <color rgb="FF0F243E"/>
      </bottom>
      <diagonal/>
    </border>
    <border>
      <left/>
      <right/>
      <top style="medium">
        <color indexed="64"/>
      </top>
      <bottom/>
      <diagonal/>
    </border>
  </borders>
  <cellStyleXfs count="12">
    <xf numFmtId="0" fontId="0" fillId="0" borderId="0"/>
    <xf numFmtId="173" fontId="20" fillId="0" borderId="0" applyFill="0" applyBorder="0" applyAlignment="0" applyProtection="0"/>
    <xf numFmtId="167" fontId="20" fillId="0" borderId="0" applyFill="0" applyBorder="0" applyAlignment="0" applyProtection="0"/>
    <xf numFmtId="0" fontId="12" fillId="2" borderId="0" applyNumberFormat="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44" fontId="20" fillId="0" borderId="0" applyFont="0" applyFill="0" applyBorder="0" applyAlignment="0" applyProtection="0"/>
    <xf numFmtId="0" fontId="27" fillId="0" borderId="0"/>
    <xf numFmtId="0" fontId="20" fillId="0" borderId="0"/>
    <xf numFmtId="43" fontId="20" fillId="0" borderId="0" applyFont="0" applyFill="0" applyBorder="0" applyAlignment="0" applyProtection="0"/>
    <xf numFmtId="0" fontId="52" fillId="0" borderId="0" applyNumberFormat="0" applyFill="0" applyBorder="0" applyAlignment="0" applyProtection="0"/>
  </cellStyleXfs>
  <cellXfs count="986">
    <xf numFmtId="0" fontId="0" fillId="0" borderId="0" xfId="0"/>
    <xf numFmtId="0" fontId="1" fillId="0" borderId="0" xfId="0" applyFont="1"/>
    <xf numFmtId="0" fontId="1" fillId="0" borderId="0" xfId="0" applyFont="1" applyProtection="1">
      <protection locked="0"/>
    </xf>
    <xf numFmtId="0" fontId="1" fillId="6" borderId="0" xfId="0" applyFont="1" applyFill="1" applyProtection="1">
      <protection locked="0"/>
    </xf>
    <xf numFmtId="0" fontId="1" fillId="6" borderId="0" xfId="0" applyFont="1" applyFill="1"/>
    <xf numFmtId="166" fontId="11" fillId="6" borderId="3" xfId="0" applyNumberFormat="1" applyFont="1" applyFill="1" applyBorder="1" applyProtection="1">
      <protection locked="0"/>
    </xf>
    <xf numFmtId="0" fontId="2" fillId="5" borderId="32" xfId="0" applyFont="1" applyFill="1" applyBorder="1" applyAlignment="1">
      <alignment horizontal="left"/>
    </xf>
    <xf numFmtId="0" fontId="2" fillId="5" borderId="31" xfId="0" applyFont="1" applyFill="1" applyBorder="1"/>
    <xf numFmtId="0" fontId="1" fillId="13" borderId="0" xfId="0" applyFont="1" applyFill="1"/>
    <xf numFmtId="0" fontId="2" fillId="5" borderId="3" xfId="0" applyFont="1" applyFill="1" applyBorder="1" applyAlignment="1">
      <alignment horizontal="left"/>
    </xf>
    <xf numFmtId="0" fontId="3" fillId="5" borderId="3" xfId="0" applyFont="1" applyFill="1" applyBorder="1" applyAlignment="1">
      <alignment horizontal="left"/>
    </xf>
    <xf numFmtId="0" fontId="2" fillId="5" borderId="6" xfId="0" applyFont="1" applyFill="1" applyBorder="1"/>
    <xf numFmtId="0" fontId="2" fillId="5" borderId="4" xfId="0" applyFont="1" applyFill="1" applyBorder="1" applyAlignment="1">
      <alignment horizontal="left"/>
    </xf>
    <xf numFmtId="0" fontId="2" fillId="5" borderId="11" xfId="0" applyFont="1" applyFill="1" applyBorder="1"/>
    <xf numFmtId="0" fontId="1" fillId="5" borderId="12" xfId="0" applyFont="1" applyFill="1" applyBorder="1"/>
    <xf numFmtId="0" fontId="2" fillId="5" borderId="4" xfId="0" applyFont="1" applyFill="1" applyBorder="1"/>
    <xf numFmtId="170" fontId="2" fillId="13" borderId="0" xfId="0" applyNumberFormat="1" applyFont="1" applyFill="1"/>
    <xf numFmtId="0" fontId="2" fillId="13" borderId="0" xfId="0" applyFont="1" applyFill="1"/>
    <xf numFmtId="0" fontId="2" fillId="5" borderId="7" xfId="0" applyFont="1" applyFill="1" applyBorder="1" applyAlignment="1">
      <alignment horizontal="center"/>
    </xf>
    <xf numFmtId="171" fontId="2" fillId="5" borderId="33" xfId="0" applyNumberFormat="1" applyFont="1" applyFill="1" applyBorder="1" applyAlignment="1">
      <alignment horizontal="center"/>
    </xf>
    <xf numFmtId="171" fontId="2" fillId="5" borderId="7" xfId="0" applyNumberFormat="1" applyFont="1" applyFill="1" applyBorder="1" applyAlignment="1">
      <alignment horizontal="center"/>
    </xf>
    <xf numFmtId="171" fontId="2" fillId="5" borderId="11" xfId="0" applyNumberFormat="1" applyFont="1" applyFill="1" applyBorder="1" applyAlignment="1">
      <alignment horizontal="center"/>
    </xf>
    <xf numFmtId="0" fontId="3" fillId="5" borderId="12" xfId="0" applyFont="1" applyFill="1" applyBorder="1"/>
    <xf numFmtId="171" fontId="15" fillId="5" borderId="7" xfId="0" applyNumberFormat="1" applyFont="1" applyFill="1" applyBorder="1" applyAlignment="1">
      <alignment horizontal="left"/>
    </xf>
    <xf numFmtId="0" fontId="2" fillId="5" borderId="32" xfId="0" applyFont="1" applyFill="1" applyBorder="1" applyAlignment="1">
      <alignment horizontal="center"/>
    </xf>
    <xf numFmtId="171" fontId="2" fillId="5" borderId="32" xfId="0" applyNumberFormat="1" applyFont="1" applyFill="1" applyBorder="1" applyAlignment="1">
      <alignment horizontal="center"/>
    </xf>
    <xf numFmtId="171" fontId="2" fillId="5" borderId="9" xfId="0" applyNumberFormat="1" applyFont="1" applyFill="1" applyBorder="1" applyAlignment="1">
      <alignment horizontal="center"/>
    </xf>
    <xf numFmtId="0" fontId="2" fillId="5" borderId="9" xfId="0" applyFont="1" applyFill="1" applyBorder="1"/>
    <xf numFmtId="171" fontId="15" fillId="5" borderId="32" xfId="0" applyNumberFormat="1" applyFont="1" applyFill="1" applyBorder="1" applyAlignment="1">
      <alignment horizontal="left"/>
    </xf>
    <xf numFmtId="172" fontId="10" fillId="14" borderId="34" xfId="0" applyNumberFormat="1" applyFont="1" applyFill="1" applyBorder="1" applyAlignment="1" applyProtection="1">
      <alignment horizontal="center"/>
      <protection locked="0"/>
    </xf>
    <xf numFmtId="164" fontId="10" fillId="14" borderId="34" xfId="0" applyNumberFormat="1" applyFont="1" applyFill="1" applyBorder="1" applyProtection="1">
      <protection locked="0"/>
    </xf>
    <xf numFmtId="164" fontId="1" fillId="14" borderId="34" xfId="0" applyNumberFormat="1" applyFont="1" applyFill="1" applyBorder="1" applyAlignment="1" applyProtection="1">
      <alignment horizontal="right"/>
      <protection locked="0"/>
    </xf>
    <xf numFmtId="0" fontId="1" fillId="14" borderId="34" xfId="0" applyFont="1" applyFill="1" applyBorder="1" applyProtection="1">
      <protection locked="0"/>
    </xf>
    <xf numFmtId="3" fontId="10" fillId="14" borderId="34" xfId="0" applyNumberFormat="1" applyFont="1" applyFill="1" applyBorder="1" applyAlignment="1" applyProtection="1">
      <alignment horizontal="center"/>
      <protection locked="0"/>
    </xf>
    <xf numFmtId="164" fontId="7" fillId="14" borderId="34" xfId="0" applyNumberFormat="1" applyFont="1" applyFill="1" applyBorder="1" applyProtection="1">
      <protection locked="0"/>
    </xf>
    <xf numFmtId="172" fontId="10" fillId="14" borderId="8" xfId="0" applyNumberFormat="1" applyFont="1" applyFill="1" applyBorder="1" applyAlignment="1" applyProtection="1">
      <alignment horizontal="center"/>
      <protection locked="0"/>
    </xf>
    <xf numFmtId="164" fontId="10" fillId="14" borderId="8" xfId="0" applyNumberFormat="1" applyFont="1" applyFill="1" applyBorder="1" applyProtection="1">
      <protection locked="0"/>
    </xf>
    <xf numFmtId="164" fontId="1" fillId="14" borderId="8" xfId="0" applyNumberFormat="1" applyFont="1" applyFill="1" applyBorder="1" applyAlignment="1" applyProtection="1">
      <alignment horizontal="right"/>
      <protection locked="0"/>
    </xf>
    <xf numFmtId="0" fontId="1" fillId="14" borderId="8" xfId="0" applyFont="1" applyFill="1" applyBorder="1" applyProtection="1">
      <protection locked="0"/>
    </xf>
    <xf numFmtId="3" fontId="10" fillId="14" borderId="8" xfId="0" applyNumberFormat="1" applyFont="1" applyFill="1" applyBorder="1" applyAlignment="1" applyProtection="1">
      <alignment horizontal="center"/>
      <protection locked="0"/>
    </xf>
    <xf numFmtId="164" fontId="7" fillId="14" borderId="8" xfId="0" applyNumberFormat="1" applyFont="1" applyFill="1" applyBorder="1"/>
    <xf numFmtId="164" fontId="1" fillId="14" borderId="8" xfId="0" applyNumberFormat="1" applyFont="1" applyFill="1" applyBorder="1"/>
    <xf numFmtId="172" fontId="1" fillId="14" borderId="8" xfId="0" applyNumberFormat="1" applyFont="1" applyFill="1" applyBorder="1" applyAlignment="1" applyProtection="1">
      <alignment horizontal="center"/>
      <protection locked="0"/>
    </xf>
    <xf numFmtId="164" fontId="1" fillId="14" borderId="8" xfId="0" applyNumberFormat="1" applyFont="1" applyFill="1" applyBorder="1" applyProtection="1">
      <protection locked="0"/>
    </xf>
    <xf numFmtId="3" fontId="1" fillId="14" borderId="8" xfId="0" applyNumberFormat="1" applyFont="1" applyFill="1" applyBorder="1" applyAlignment="1" applyProtection="1">
      <alignment horizontal="center"/>
      <protection locked="0"/>
    </xf>
    <xf numFmtId="164" fontId="16" fillId="14" borderId="8" xfId="0" applyNumberFormat="1" applyFont="1" applyFill="1" applyBorder="1" applyProtection="1">
      <protection locked="0"/>
    </xf>
    <xf numFmtId="0" fontId="1" fillId="5" borderId="28" xfId="0" applyFont="1" applyFill="1" applyBorder="1"/>
    <xf numFmtId="174" fontId="10" fillId="0" borderId="0" xfId="1" applyNumberFormat="1" applyFont="1" applyFill="1" applyBorder="1" applyAlignment="1" applyProtection="1"/>
    <xf numFmtId="0" fontId="1" fillId="5" borderId="0" xfId="0" applyFont="1" applyFill="1" applyAlignment="1">
      <alignment horizontal="center"/>
    </xf>
    <xf numFmtId="3" fontId="2" fillId="15" borderId="8" xfId="0" applyNumberFormat="1" applyFont="1" applyFill="1" applyBorder="1"/>
    <xf numFmtId="164" fontId="7" fillId="15" borderId="8" xfId="1" applyNumberFormat="1" applyFont="1" applyFill="1" applyBorder="1" applyAlignment="1" applyProtection="1"/>
    <xf numFmtId="0" fontId="8" fillId="15" borderId="3" xfId="0" applyFont="1" applyFill="1" applyBorder="1" applyAlignment="1">
      <alignment wrapText="1"/>
    </xf>
    <xf numFmtId="0" fontId="1" fillId="15" borderId="3" xfId="0" applyFont="1" applyFill="1" applyBorder="1" applyAlignment="1">
      <alignment horizontal="justify" vertical="top" wrapText="1"/>
    </xf>
    <xf numFmtId="0" fontId="1" fillId="15" borderId="35" xfId="0" applyFont="1" applyFill="1" applyBorder="1" applyAlignment="1">
      <alignment horizontal="center" vertical="top" wrapText="1"/>
    </xf>
    <xf numFmtId="0" fontId="1" fillId="15" borderId="3" xfId="0" applyFont="1" applyFill="1" applyBorder="1" applyAlignment="1">
      <alignment horizontal="center" vertical="top" wrapText="1"/>
    </xf>
    <xf numFmtId="0" fontId="1" fillId="15" borderId="1" xfId="0" applyFont="1" applyFill="1" applyBorder="1" applyAlignment="1">
      <alignment horizontal="center" vertical="top" wrapText="1"/>
    </xf>
    <xf numFmtId="0" fontId="2" fillId="15" borderId="26" xfId="0" applyFont="1" applyFill="1" applyBorder="1" applyAlignment="1">
      <alignment horizontal="right"/>
    </xf>
    <xf numFmtId="170" fontId="2" fillId="15" borderId="34" xfId="0" applyNumberFormat="1" applyFont="1" applyFill="1" applyBorder="1" applyAlignment="1">
      <alignment horizontal="center"/>
    </xf>
    <xf numFmtId="170" fontId="2" fillId="15" borderId="36" xfId="0" applyNumberFormat="1" applyFont="1" applyFill="1" applyBorder="1"/>
    <xf numFmtId="170" fontId="2" fillId="15" borderId="0" xfId="0" applyNumberFormat="1" applyFont="1" applyFill="1"/>
    <xf numFmtId="0" fontId="2" fillId="15" borderId="37" xfId="0" applyFont="1" applyFill="1" applyBorder="1" applyAlignment="1">
      <alignment horizontal="center"/>
    </xf>
    <xf numFmtId="0" fontId="2" fillId="15" borderId="0" xfId="0" applyFont="1" applyFill="1" applyAlignment="1">
      <alignment horizontal="center"/>
    </xf>
    <xf numFmtId="170" fontId="2" fillId="15" borderId="0" xfId="0" applyNumberFormat="1" applyFont="1" applyFill="1" applyAlignment="1">
      <alignment horizontal="center"/>
    </xf>
    <xf numFmtId="0" fontId="2" fillId="15" borderId="2" xfId="0" applyFont="1" applyFill="1" applyBorder="1"/>
    <xf numFmtId="0" fontId="2" fillId="15" borderId="0" xfId="0" applyFont="1" applyFill="1"/>
    <xf numFmtId="0" fontId="2" fillId="15" borderId="19" xfId="0" applyFont="1" applyFill="1" applyBorder="1" applyAlignment="1">
      <alignment horizontal="right"/>
    </xf>
    <xf numFmtId="170" fontId="2" fillId="15" borderId="8" xfId="0" applyNumberFormat="1" applyFont="1" applyFill="1" applyBorder="1" applyAlignment="1">
      <alignment horizontal="center"/>
    </xf>
    <xf numFmtId="170" fontId="2" fillId="15" borderId="38" xfId="0" applyNumberFormat="1" applyFont="1" applyFill="1" applyBorder="1"/>
    <xf numFmtId="0" fontId="2" fillId="15" borderId="37" xfId="0" applyFont="1" applyFill="1" applyBorder="1"/>
    <xf numFmtId="0" fontId="2" fillId="15" borderId="39" xfId="0" applyFont="1" applyFill="1" applyBorder="1" applyAlignment="1">
      <alignment horizontal="right"/>
    </xf>
    <xf numFmtId="170" fontId="2" fillId="15" borderId="40" xfId="0" applyNumberFormat="1" applyFont="1" applyFill="1" applyBorder="1" applyAlignment="1">
      <alignment horizontal="center"/>
    </xf>
    <xf numFmtId="170" fontId="2" fillId="15" borderId="41" xfId="0" applyNumberFormat="1" applyFont="1" applyFill="1" applyBorder="1"/>
    <xf numFmtId="0" fontId="1" fillId="5" borderId="0" xfId="0" applyFont="1" applyFill="1"/>
    <xf numFmtId="0" fontId="2" fillId="5" borderId="0" xfId="0" applyFont="1" applyFill="1"/>
    <xf numFmtId="0" fontId="1" fillId="15" borderId="0" xfId="0" applyFont="1" applyFill="1" applyAlignment="1">
      <alignment horizontal="center" vertical="top" wrapText="1"/>
    </xf>
    <xf numFmtId="164" fontId="2" fillId="0" borderId="0" xfId="0" applyNumberFormat="1" applyFont="1"/>
    <xf numFmtId="0" fontId="1" fillId="15" borderId="37" xfId="0" applyFont="1" applyFill="1" applyBorder="1" applyAlignment="1">
      <alignment horizontal="center"/>
    </xf>
    <xf numFmtId="0" fontId="1" fillId="15" borderId="0" xfId="0" applyFont="1" applyFill="1" applyAlignment="1">
      <alignment horizontal="center"/>
    </xf>
    <xf numFmtId="170" fontId="1" fillId="15" borderId="0" xfId="0" applyNumberFormat="1" applyFont="1" applyFill="1" applyAlignment="1">
      <alignment horizontal="center"/>
    </xf>
    <xf numFmtId="0" fontId="1" fillId="15" borderId="2" xfId="0" applyFont="1" applyFill="1" applyBorder="1"/>
    <xf numFmtId="0" fontId="1" fillId="15" borderId="0" xfId="0" applyFont="1" applyFill="1"/>
    <xf numFmtId="0" fontId="2" fillId="0" borderId="1" xfId="0" applyFont="1" applyBorder="1"/>
    <xf numFmtId="164" fontId="2" fillId="0" borderId="1" xfId="0" applyNumberFormat="1" applyFont="1" applyBorder="1"/>
    <xf numFmtId="0" fontId="1" fillId="15" borderId="37" xfId="0" applyFont="1" applyFill="1" applyBorder="1"/>
    <xf numFmtId="0" fontId="1" fillId="0" borderId="1" xfId="0" applyFont="1" applyBorder="1"/>
    <xf numFmtId="0" fontId="1" fillId="0" borderId="16" xfId="0" applyFont="1" applyBorder="1"/>
    <xf numFmtId="0" fontId="1" fillId="0" borderId="21" xfId="0" applyFont="1" applyBorder="1"/>
    <xf numFmtId="0" fontId="18" fillId="16" borderId="30" xfId="0" applyFont="1" applyFill="1" applyBorder="1"/>
    <xf numFmtId="0" fontId="18" fillId="16" borderId="42" xfId="0" applyFont="1" applyFill="1" applyBorder="1"/>
    <xf numFmtId="0" fontId="4" fillId="16" borderId="42" xfId="0" applyFont="1" applyFill="1" applyBorder="1"/>
    <xf numFmtId="0" fontId="4" fillId="16" borderId="20" xfId="0" applyFont="1" applyFill="1" applyBorder="1"/>
    <xf numFmtId="0" fontId="19" fillId="16" borderId="42" xfId="0" applyFont="1" applyFill="1" applyBorder="1"/>
    <xf numFmtId="3" fontId="3" fillId="16" borderId="42" xfId="0" applyNumberFormat="1" applyFont="1" applyFill="1" applyBorder="1" applyAlignment="1">
      <alignment horizontal="left"/>
    </xf>
    <xf numFmtId="0" fontId="2" fillId="0" borderId="0" xfId="0" applyFont="1"/>
    <xf numFmtId="0" fontId="1" fillId="0" borderId="0" xfId="0" applyFont="1" applyAlignment="1">
      <alignment horizontal="center"/>
    </xf>
    <xf numFmtId="0" fontId="1" fillId="6" borderId="1" xfId="0" applyFont="1" applyFill="1" applyBorder="1"/>
    <xf numFmtId="166" fontId="1" fillId="6" borderId="0" xfId="0" applyNumberFormat="1" applyFont="1" applyFill="1"/>
    <xf numFmtId="0" fontId="1" fillId="6" borderId="5" xfId="0" applyFont="1" applyFill="1" applyBorder="1"/>
    <xf numFmtId="0" fontId="11" fillId="6" borderId="3" xfId="0" applyFont="1" applyFill="1" applyBorder="1" applyProtection="1">
      <protection locked="0"/>
    </xf>
    <xf numFmtId="0" fontId="1" fillId="6" borderId="3" xfId="0" applyFont="1" applyFill="1" applyBorder="1" applyProtection="1">
      <protection locked="0"/>
    </xf>
    <xf numFmtId="166" fontId="1" fillId="6" borderId="3" xfId="0" applyNumberFormat="1" applyFont="1" applyFill="1" applyBorder="1" applyProtection="1">
      <protection locked="0"/>
    </xf>
    <xf numFmtId="166" fontId="1" fillId="6" borderId="0" xfId="0" applyNumberFormat="1" applyFont="1" applyFill="1" applyProtection="1">
      <protection locked="0"/>
    </xf>
    <xf numFmtId="0" fontId="21" fillId="0" borderId="45" xfId="0" applyFont="1" applyBorder="1" applyAlignment="1">
      <alignment vertical="top"/>
    </xf>
    <xf numFmtId="0" fontId="22" fillId="0" borderId="45" xfId="0" applyFont="1" applyBorder="1" applyAlignment="1">
      <alignment vertical="top"/>
    </xf>
    <xf numFmtId="0" fontId="22" fillId="0" borderId="45" xfId="0" applyFont="1" applyBorder="1" applyAlignment="1">
      <alignment vertical="top" wrapText="1"/>
    </xf>
    <xf numFmtId="0" fontId="21" fillId="0" borderId="45" xfId="0" applyFont="1" applyBorder="1" applyAlignment="1">
      <alignment vertical="top" wrapText="1"/>
    </xf>
    <xf numFmtId="0" fontId="21" fillId="0" borderId="0" xfId="0" applyFont="1" applyAlignment="1">
      <alignment vertical="top" wrapText="1"/>
    </xf>
    <xf numFmtId="0" fontId="0" fillId="0" borderId="0" xfId="0" applyAlignment="1">
      <alignment wrapText="1"/>
    </xf>
    <xf numFmtId="0" fontId="24" fillId="0" borderId="0" xfId="0" applyFont="1"/>
    <xf numFmtId="0" fontId="29" fillId="0" borderId="0" xfId="4" applyFont="1" applyAlignment="1">
      <alignment horizontal="left" vertical="top"/>
    </xf>
    <xf numFmtId="0" fontId="29" fillId="43" borderId="0" xfId="4" applyFont="1" applyFill="1" applyAlignment="1">
      <alignment horizontal="left" vertical="top"/>
    </xf>
    <xf numFmtId="0" fontId="30" fillId="43" borderId="0" xfId="4" applyFont="1" applyFill="1" applyAlignment="1">
      <alignment horizontal="right" vertical="top"/>
    </xf>
    <xf numFmtId="0" fontId="29" fillId="43" borderId="64" xfId="4" quotePrefix="1" applyFont="1" applyFill="1" applyBorder="1" applyAlignment="1">
      <alignment horizontal="left" vertical="top"/>
    </xf>
    <xf numFmtId="0" fontId="34" fillId="29" borderId="73" xfId="4" applyFont="1" applyFill="1" applyBorder="1" applyAlignment="1" applyProtection="1">
      <alignment horizontal="center" vertical="top" wrapText="1"/>
      <protection locked="0"/>
    </xf>
    <xf numFmtId="0" fontId="35" fillId="29" borderId="73" xfId="4" applyFont="1" applyFill="1" applyBorder="1" applyAlignment="1" applyProtection="1">
      <alignment horizontal="center" vertical="top" wrapText="1"/>
      <protection locked="0"/>
    </xf>
    <xf numFmtId="0" fontId="32" fillId="0" borderId="73" xfId="4" applyFont="1" applyBorder="1" applyAlignment="1">
      <alignment horizontal="left" vertical="top" wrapText="1"/>
    </xf>
    <xf numFmtId="44" fontId="35" fillId="29" borderId="70" xfId="7" applyFont="1" applyFill="1" applyBorder="1" applyAlignment="1" applyProtection="1">
      <alignment horizontal="left" vertical="center" wrapText="1"/>
      <protection locked="0"/>
    </xf>
    <xf numFmtId="44" fontId="35" fillId="29" borderId="73" xfId="7" applyFont="1" applyFill="1" applyBorder="1" applyAlignment="1" applyProtection="1">
      <alignment horizontal="left" vertical="center" wrapText="1"/>
      <protection locked="0"/>
    </xf>
    <xf numFmtId="0" fontId="30" fillId="0" borderId="78" xfId="4" quotePrefix="1" applyFont="1" applyBorder="1" applyAlignment="1">
      <alignment horizontal="left" vertical="center" wrapText="1"/>
    </xf>
    <xf numFmtId="44" fontId="29" fillId="0" borderId="79" xfId="4" applyNumberFormat="1" applyFont="1" applyBorder="1" applyAlignment="1">
      <alignment horizontal="left" vertical="center"/>
    </xf>
    <xf numFmtId="0" fontId="30" fillId="0" borderId="80" xfId="4" quotePrefix="1" applyFont="1" applyBorder="1" applyAlignment="1">
      <alignment horizontal="left" vertical="center" wrapText="1"/>
    </xf>
    <xf numFmtId="44" fontId="29" fillId="0" borderId="81" xfId="4" applyNumberFormat="1" applyFont="1" applyBorder="1" applyAlignment="1">
      <alignment horizontal="left" vertical="center"/>
    </xf>
    <xf numFmtId="0" fontId="32" fillId="43" borderId="0" xfId="4" applyFont="1" applyFill="1" applyAlignment="1">
      <alignment horizontal="left" vertical="top" wrapText="1"/>
    </xf>
    <xf numFmtId="0" fontId="31" fillId="43" borderId="0" xfId="4" applyFont="1" applyFill="1" applyAlignment="1">
      <alignment horizontal="left" vertical="top"/>
    </xf>
    <xf numFmtId="0" fontId="36" fillId="43" borderId="0" xfId="4" applyFont="1" applyFill="1" applyAlignment="1">
      <alignment horizontal="left" vertical="top"/>
    </xf>
    <xf numFmtId="0" fontId="37" fillId="43" borderId="0" xfId="4" applyFont="1" applyFill="1" applyAlignment="1">
      <alignment horizontal="right" vertical="top"/>
    </xf>
    <xf numFmtId="0" fontId="30" fillId="43" borderId="0" xfId="4" applyFont="1" applyFill="1" applyAlignment="1">
      <alignment horizontal="left" vertical="top"/>
    </xf>
    <xf numFmtId="0" fontId="29" fillId="17" borderId="82" xfId="4" applyFont="1" applyFill="1" applyBorder="1" applyAlignment="1">
      <alignment horizontal="center" vertical="center" wrapText="1"/>
    </xf>
    <xf numFmtId="0" fontId="34" fillId="0" borderId="83" xfId="4" applyFont="1" applyBorder="1" applyAlignment="1">
      <alignment horizontal="center" vertical="top" wrapText="1"/>
    </xf>
    <xf numFmtId="0" fontId="34" fillId="0" borderId="73" xfId="4" applyFont="1" applyBorder="1" applyAlignment="1">
      <alignment horizontal="center" vertical="top" wrapText="1"/>
    </xf>
    <xf numFmtId="0" fontId="29" fillId="43" borderId="0" xfId="4" applyFont="1" applyFill="1" applyAlignment="1">
      <alignment horizontal="left" vertical="top" wrapText="1"/>
    </xf>
    <xf numFmtId="0" fontId="29" fillId="43" borderId="57" xfId="4" applyFont="1" applyFill="1" applyBorder="1" applyAlignment="1">
      <alignment horizontal="left" vertical="top" wrapText="1"/>
    </xf>
    <xf numFmtId="0" fontId="38" fillId="0" borderId="69" xfId="4" applyFont="1" applyBorder="1" applyAlignment="1">
      <alignment horizontal="right" vertical="center" wrapText="1" indent="1"/>
    </xf>
    <xf numFmtId="0" fontId="33" fillId="29" borderId="84" xfId="4" applyFont="1" applyFill="1" applyBorder="1" applyAlignment="1" applyProtection="1">
      <alignment horizontal="left" vertical="top" wrapText="1"/>
      <protection locked="0"/>
    </xf>
    <xf numFmtId="0" fontId="33" fillId="29" borderId="70" xfId="4" applyFont="1" applyFill="1" applyBorder="1" applyAlignment="1" applyProtection="1">
      <alignment horizontal="left" vertical="top" wrapText="1"/>
      <protection locked="0"/>
    </xf>
    <xf numFmtId="0" fontId="29" fillId="43" borderId="65" xfId="4" quotePrefix="1" applyFont="1" applyFill="1" applyBorder="1" applyAlignment="1">
      <alignment horizontal="left" vertical="top"/>
    </xf>
    <xf numFmtId="0" fontId="29" fillId="43" borderId="60" xfId="4" applyFont="1" applyFill="1" applyBorder="1" applyAlignment="1">
      <alignment horizontal="left" vertical="top" wrapText="1"/>
    </xf>
    <xf numFmtId="0" fontId="29" fillId="43" borderId="58" xfId="4" applyFont="1" applyFill="1" applyBorder="1" applyAlignment="1">
      <alignment horizontal="left" vertical="top" wrapText="1"/>
    </xf>
    <xf numFmtId="0" fontId="38" fillId="0" borderId="69" xfId="4" applyFont="1" applyBorder="1" applyAlignment="1">
      <alignment horizontal="left" vertical="center" wrapText="1" indent="1"/>
    </xf>
    <xf numFmtId="0" fontId="33" fillId="29" borderId="85" xfId="4" applyFont="1" applyFill="1" applyBorder="1" applyAlignment="1" applyProtection="1">
      <alignment horizontal="left" vertical="top" wrapText="1"/>
      <protection locked="0"/>
    </xf>
    <xf numFmtId="0" fontId="31" fillId="0" borderId="73" xfId="4" applyFont="1" applyBorder="1" applyAlignment="1">
      <alignment horizontal="left" vertical="top" wrapText="1"/>
    </xf>
    <xf numFmtId="0" fontId="37" fillId="29" borderId="73" xfId="4" applyFont="1" applyFill="1" applyBorder="1" applyAlignment="1" applyProtection="1">
      <alignment horizontal="center" vertical="top" wrapText="1"/>
      <protection locked="0"/>
    </xf>
    <xf numFmtId="0" fontId="37" fillId="29" borderId="70" xfId="4" applyFont="1" applyFill="1" applyBorder="1" applyAlignment="1" applyProtection="1">
      <alignment horizontal="center" vertical="top" wrapText="1"/>
      <protection locked="0"/>
    </xf>
    <xf numFmtId="0" fontId="29" fillId="17" borderId="82" xfId="4" applyFont="1" applyFill="1" applyBorder="1" applyAlignment="1">
      <alignment horizontal="left" vertical="center" wrapText="1"/>
    </xf>
    <xf numFmtId="0" fontId="34" fillId="0" borderId="73" xfId="4" applyFont="1" applyBorder="1" applyAlignment="1">
      <alignment horizontal="left" vertical="center" wrapText="1"/>
    </xf>
    <xf numFmtId="0" fontId="29" fillId="17" borderId="86" xfId="4" applyFont="1" applyFill="1" applyBorder="1" applyAlignment="1">
      <alignment horizontal="left" vertical="top" wrapText="1"/>
    </xf>
    <xf numFmtId="44" fontId="35" fillId="50" borderId="73" xfId="7" applyFont="1" applyFill="1" applyBorder="1" applyAlignment="1">
      <alignment horizontal="left" vertical="center" wrapText="1"/>
    </xf>
    <xf numFmtId="0" fontId="32" fillId="0" borderId="87" xfId="4" applyFont="1" applyBorder="1" applyAlignment="1">
      <alignment horizontal="left" vertical="top" wrapText="1"/>
    </xf>
    <xf numFmtId="0" fontId="35" fillId="50" borderId="73" xfId="7" applyNumberFormat="1" applyFont="1" applyFill="1" applyBorder="1" applyAlignment="1">
      <alignment horizontal="center" vertical="center" wrapText="1"/>
    </xf>
    <xf numFmtId="0" fontId="31" fillId="0" borderId="73" xfId="4" applyFont="1" applyBorder="1" applyAlignment="1">
      <alignment horizontal="left" vertical="center" wrapText="1"/>
    </xf>
    <xf numFmtId="0" fontId="32" fillId="0" borderId="90" xfId="4" applyFont="1" applyBorder="1" applyAlignment="1">
      <alignment horizontal="left" vertical="top" wrapText="1"/>
    </xf>
    <xf numFmtId="44" fontId="35" fillId="29" borderId="43" xfId="7" applyFont="1" applyFill="1" applyBorder="1" applyAlignment="1" applyProtection="1">
      <alignment horizontal="left" vertical="center" wrapText="1"/>
      <protection locked="0"/>
    </xf>
    <xf numFmtId="0" fontId="34" fillId="0" borderId="91" xfId="4" applyFont="1" applyBorder="1" applyAlignment="1">
      <alignment horizontal="left" vertical="center" wrapText="1"/>
    </xf>
    <xf numFmtId="0" fontId="32" fillId="50" borderId="43" xfId="4" applyFont="1" applyFill="1" applyBorder="1" applyAlignment="1">
      <alignment horizontal="center" vertical="center" wrapText="1"/>
    </xf>
    <xf numFmtId="0" fontId="29" fillId="17" borderId="82" xfId="4" applyFont="1" applyFill="1" applyBorder="1" applyAlignment="1">
      <alignment horizontal="left" vertical="top" wrapText="1"/>
    </xf>
    <xf numFmtId="44" fontId="29" fillId="50" borderId="43" xfId="7" applyFont="1" applyFill="1" applyBorder="1" applyAlignment="1">
      <alignment horizontal="left" vertical="center" wrapText="1"/>
    </xf>
    <xf numFmtId="0" fontId="32" fillId="0" borderId="93" xfId="4" applyFont="1" applyBorder="1" applyAlignment="1">
      <alignment horizontal="left" vertical="top" wrapText="1"/>
    </xf>
    <xf numFmtId="0" fontId="31" fillId="0" borderId="97" xfId="4" applyFont="1" applyBorder="1" applyAlignment="1">
      <alignment horizontal="left" vertical="center" wrapText="1"/>
    </xf>
    <xf numFmtId="44" fontId="29" fillId="50" borderId="43" xfId="4" applyNumberFormat="1" applyFont="1" applyFill="1" applyBorder="1" applyAlignment="1">
      <alignment horizontal="left" vertical="center" wrapText="1"/>
    </xf>
    <xf numFmtId="14" fontId="37" fillId="43" borderId="0" xfId="4" applyNumberFormat="1" applyFont="1" applyFill="1" applyAlignment="1">
      <alignment horizontal="right" vertical="top"/>
    </xf>
    <xf numFmtId="0" fontId="34" fillId="43" borderId="0" xfId="4" applyFont="1" applyFill="1" applyAlignment="1">
      <alignment horizontal="left" vertical="top"/>
    </xf>
    <xf numFmtId="0" fontId="31" fillId="0" borderId="111" xfId="4" applyFont="1" applyBorder="1" applyAlignment="1">
      <alignment vertical="top"/>
    </xf>
    <xf numFmtId="0" fontId="29" fillId="43" borderId="112" xfId="4" applyFont="1" applyFill="1" applyBorder="1" applyAlignment="1">
      <alignment vertical="top" wrapText="1"/>
    </xf>
    <xf numFmtId="0" fontId="29" fillId="43" borderId="113" xfId="4" applyFont="1" applyFill="1" applyBorder="1" applyAlignment="1">
      <alignment vertical="top" wrapText="1"/>
    </xf>
    <xf numFmtId="0" fontId="29" fillId="17" borderId="86" xfId="4" applyFont="1" applyFill="1" applyBorder="1" applyAlignment="1">
      <alignment horizontal="center" vertical="top" wrapText="1"/>
    </xf>
    <xf numFmtId="0" fontId="29" fillId="0" borderId="71" xfId="4" quotePrefix="1" applyFont="1" applyBorder="1" applyAlignment="1">
      <alignment horizontal="left" vertical="top"/>
    </xf>
    <xf numFmtId="0" fontId="29" fillId="43" borderId="69" xfId="4" applyFont="1" applyFill="1" applyBorder="1" applyAlignment="1">
      <alignment horizontal="left" vertical="top" wrapText="1"/>
    </xf>
    <xf numFmtId="0" fontId="29" fillId="43" borderId="114" xfId="4" applyFont="1" applyFill="1" applyBorder="1" applyAlignment="1">
      <alignment horizontal="left" vertical="top" wrapText="1"/>
    </xf>
    <xf numFmtId="0" fontId="35" fillId="29" borderId="70" xfId="4" applyFont="1" applyFill="1" applyBorder="1" applyAlignment="1" applyProtection="1">
      <alignment horizontal="center" vertical="top" wrapText="1"/>
      <protection locked="0"/>
    </xf>
    <xf numFmtId="0" fontId="29" fillId="0" borderId="115" xfId="4" quotePrefix="1" applyFont="1" applyBorder="1" applyAlignment="1">
      <alignment horizontal="left" vertical="top"/>
    </xf>
    <xf numFmtId="0" fontId="29" fillId="43" borderId="68" xfId="4" applyFont="1" applyFill="1" applyBorder="1" applyAlignment="1">
      <alignment horizontal="left" vertical="top" wrapText="1"/>
    </xf>
    <xf numFmtId="0" fontId="29" fillId="43" borderId="116" xfId="4" applyFont="1" applyFill="1" applyBorder="1" applyAlignment="1">
      <alignment horizontal="left" vertical="top" wrapText="1"/>
    </xf>
    <xf numFmtId="0" fontId="38" fillId="0" borderId="69" xfId="4" applyFont="1" applyBorder="1" applyAlignment="1">
      <alignment horizontal="right" vertical="center" indent="1"/>
    </xf>
    <xf numFmtId="0" fontId="34" fillId="0" borderId="70" xfId="4" applyFont="1" applyBorder="1" applyAlignment="1">
      <alignment horizontal="center" vertical="top" wrapText="1"/>
    </xf>
    <xf numFmtId="0" fontId="32" fillId="43" borderId="65" xfId="4" applyFont="1" applyFill="1" applyBorder="1" applyAlignment="1">
      <alignment horizontal="left" vertical="top" wrapText="1"/>
    </xf>
    <xf numFmtId="0" fontId="32" fillId="43" borderId="60" xfId="4" applyFont="1" applyFill="1" applyBorder="1" applyAlignment="1">
      <alignment horizontal="left" vertical="top" wrapText="1"/>
    </xf>
    <xf numFmtId="0" fontId="32" fillId="43" borderId="58" xfId="4" applyFont="1" applyFill="1" applyBorder="1" applyAlignment="1">
      <alignment horizontal="left" vertical="top" wrapText="1"/>
    </xf>
    <xf numFmtId="0" fontId="31" fillId="0" borderId="77" xfId="4" applyFont="1" applyBorder="1" applyAlignment="1">
      <alignment horizontal="left" vertical="top" wrapText="1"/>
    </xf>
    <xf numFmtId="0" fontId="29" fillId="43" borderId="77" xfId="4" applyFont="1" applyFill="1" applyBorder="1" applyAlignment="1">
      <alignment horizontal="left" vertical="top" wrapText="1" indent="2"/>
    </xf>
    <xf numFmtId="0" fontId="29" fillId="43" borderId="69" xfId="4" applyFont="1" applyFill="1" applyBorder="1" applyAlignment="1">
      <alignment horizontal="left" vertical="top" wrapText="1" indent="2"/>
    </xf>
    <xf numFmtId="0" fontId="31" fillId="43" borderId="69" xfId="4" applyFont="1" applyFill="1" applyBorder="1" applyAlignment="1">
      <alignment horizontal="left" vertical="top" wrapText="1"/>
    </xf>
    <xf numFmtId="0" fontId="35" fillId="43" borderId="69" xfId="4" applyFont="1" applyFill="1" applyBorder="1" applyAlignment="1" applyProtection="1">
      <alignment horizontal="center" vertical="top" wrapText="1"/>
      <protection locked="0"/>
    </xf>
    <xf numFmtId="0" fontId="35" fillId="43" borderId="70" xfId="4" applyFont="1" applyFill="1" applyBorder="1" applyAlignment="1" applyProtection="1">
      <alignment horizontal="center" vertical="top" wrapText="1"/>
      <protection locked="0"/>
    </xf>
    <xf numFmtId="178" fontId="35" fillId="29" borderId="70" xfId="6" applyNumberFormat="1" applyFont="1" applyFill="1" applyBorder="1" applyAlignment="1" applyProtection="1">
      <alignment horizontal="center" vertical="top" wrapText="1"/>
      <protection locked="0"/>
    </xf>
    <xf numFmtId="0" fontId="34" fillId="0" borderId="77" xfId="4" applyFont="1" applyBorder="1" applyAlignment="1">
      <alignment horizontal="left" vertical="center" wrapText="1"/>
    </xf>
    <xf numFmtId="0" fontId="35" fillId="50" borderId="73" xfId="4" applyFont="1" applyFill="1" applyBorder="1" applyAlignment="1">
      <alignment horizontal="center" vertical="center" wrapText="1"/>
    </xf>
    <xf numFmtId="0" fontId="31" fillId="0" borderId="77" xfId="4" applyFont="1" applyBorder="1" applyAlignment="1">
      <alignment horizontal="left" vertical="center" wrapText="1"/>
    </xf>
    <xf numFmtId="0" fontId="29" fillId="17" borderId="86" xfId="4" applyFont="1" applyFill="1" applyBorder="1" applyAlignment="1">
      <alignment horizontal="left" vertical="center" wrapText="1"/>
    </xf>
    <xf numFmtId="0" fontId="34" fillId="50" borderId="73" xfId="4" applyFont="1" applyFill="1" applyBorder="1" applyAlignment="1">
      <alignment horizontal="center" vertical="center" wrapText="1"/>
    </xf>
    <xf numFmtId="0" fontId="31" fillId="48" borderId="43" xfId="4" applyFont="1" applyFill="1" applyBorder="1" applyAlignment="1">
      <alignment horizontal="center" vertical="top" wrapText="1"/>
    </xf>
    <xf numFmtId="0" fontId="29" fillId="0" borderId="119" xfId="4" applyFont="1" applyBorder="1" applyAlignment="1">
      <alignment horizontal="left" vertical="top" wrapText="1"/>
    </xf>
    <xf numFmtId="0" fontId="29" fillId="0" borderId="73" xfId="4" applyFont="1" applyBorder="1" applyAlignment="1">
      <alignment horizontal="left" vertical="top" wrapText="1"/>
    </xf>
    <xf numFmtId="0" fontId="34" fillId="43" borderId="0" xfId="4" applyFont="1" applyFill="1" applyAlignment="1">
      <alignment horizontal="left" vertical="top" wrapText="1"/>
    </xf>
    <xf numFmtId="0" fontId="39" fillId="43" borderId="0" xfId="4" applyFont="1" applyFill="1" applyAlignment="1">
      <alignment horizontal="left" vertical="top"/>
    </xf>
    <xf numFmtId="0" fontId="45" fillId="43" borderId="0" xfId="0" applyFont="1" applyFill="1"/>
    <xf numFmtId="0" fontId="45" fillId="0" borderId="0" xfId="0" applyFont="1"/>
    <xf numFmtId="44" fontId="32" fillId="43" borderId="0" xfId="7" applyFont="1" applyFill="1" applyBorder="1" applyProtection="1"/>
    <xf numFmtId="0" fontId="40" fillId="0" borderId="0" xfId="8" applyFont="1"/>
    <xf numFmtId="0" fontId="28" fillId="0" borderId="0" xfId="8" applyFont="1" applyAlignment="1">
      <alignment vertical="center"/>
    </xf>
    <xf numFmtId="0" fontId="50" fillId="0" borderId="0" xfId="8" applyFont="1" applyAlignment="1">
      <alignment vertical="center"/>
    </xf>
    <xf numFmtId="0" fontId="41" fillId="0" borderId="0" xfId="8" applyFont="1"/>
    <xf numFmtId="0" fontId="40" fillId="43" borderId="0" xfId="8" applyFont="1" applyFill="1" applyAlignment="1">
      <alignment vertical="center"/>
    </xf>
    <xf numFmtId="0" fontId="40" fillId="43" borderId="0" xfId="8" applyFont="1" applyFill="1"/>
    <xf numFmtId="0" fontId="51" fillId="43" borderId="0" xfId="8" applyFont="1" applyFill="1" applyAlignment="1">
      <alignment vertical="center"/>
    </xf>
    <xf numFmtId="0" fontId="40" fillId="43" borderId="50" xfId="8" applyFont="1" applyFill="1" applyBorder="1"/>
    <xf numFmtId="0" fontId="42" fillId="29" borderId="79" xfId="8" applyFont="1" applyFill="1" applyBorder="1" applyAlignment="1" applyProtection="1">
      <alignment horizontal="center" vertical="center"/>
      <protection locked="0"/>
    </xf>
    <xf numFmtId="0" fontId="42" fillId="52" borderId="79" xfId="8" applyFont="1" applyFill="1" applyBorder="1" applyAlignment="1">
      <alignment horizontal="center" vertical="center"/>
    </xf>
    <xf numFmtId="0" fontId="40" fillId="43" borderId="51" xfId="8" applyFont="1" applyFill="1" applyBorder="1"/>
    <xf numFmtId="0" fontId="40" fillId="29" borderId="120" xfId="8" applyFont="1" applyFill="1" applyBorder="1" applyAlignment="1" applyProtection="1">
      <alignment horizontal="center" vertical="center"/>
      <protection locked="0"/>
    </xf>
    <xf numFmtId="181" fontId="40" fillId="29" borderId="121" xfId="8" applyNumberFormat="1" applyFont="1" applyFill="1" applyBorder="1" applyAlignment="1" applyProtection="1">
      <alignment horizontal="center" vertical="center"/>
      <protection locked="0"/>
    </xf>
    <xf numFmtId="181" fontId="40" fillId="52" borderId="120" xfId="8" applyNumberFormat="1" applyFont="1" applyFill="1" applyBorder="1" applyAlignment="1">
      <alignment horizontal="center" vertical="center"/>
    </xf>
    <xf numFmtId="181" fontId="40" fillId="29" borderId="120" xfId="8" applyNumberFormat="1" applyFont="1" applyFill="1" applyBorder="1" applyAlignment="1" applyProtection="1">
      <alignment horizontal="center" vertical="center"/>
      <protection locked="0"/>
    </xf>
    <xf numFmtId="0" fontId="40" fillId="43" borderId="66" xfId="8" applyFont="1" applyFill="1" applyBorder="1"/>
    <xf numFmtId="181" fontId="40" fillId="52" borderId="81" xfId="8" applyNumberFormat="1" applyFont="1" applyFill="1" applyBorder="1" applyAlignment="1">
      <alignment horizontal="center" vertical="center"/>
    </xf>
    <xf numFmtId="49" fontId="32" fillId="43" borderId="0" xfId="9" applyNumberFormat="1" applyFont="1" applyFill="1"/>
    <xf numFmtId="49" fontId="32" fillId="43" borderId="0" xfId="9" applyNumberFormat="1" applyFont="1" applyFill="1" applyAlignment="1">
      <alignment horizontal="center" vertical="center"/>
    </xf>
    <xf numFmtId="42" fontId="32" fillId="52" borderId="59" xfId="10" applyNumberFormat="1" applyFont="1" applyFill="1" applyBorder="1" applyAlignment="1">
      <alignment horizontal="center" vertical="center"/>
    </xf>
    <xf numFmtId="0" fontId="42" fillId="0" borderId="0" xfId="8" applyFont="1"/>
    <xf numFmtId="49" fontId="33" fillId="43" borderId="0" xfId="9" applyNumberFormat="1" applyFont="1" applyFill="1" applyAlignment="1">
      <alignment horizontal="center" vertical="center"/>
    </xf>
    <xf numFmtId="0" fontId="40" fillId="52" borderId="43" xfId="8" applyFont="1" applyFill="1" applyBorder="1" applyAlignment="1">
      <alignment horizontal="center" vertical="center"/>
    </xf>
    <xf numFmtId="42" fontId="32" fillId="52" borderId="43" xfId="10" applyNumberFormat="1" applyFont="1" applyFill="1" applyBorder="1" applyAlignment="1">
      <alignment horizontal="center" vertical="center"/>
    </xf>
    <xf numFmtId="49" fontId="20" fillId="43" borderId="0" xfId="9" applyNumberFormat="1" applyFill="1"/>
    <xf numFmtId="49" fontId="20" fillId="43" borderId="0" xfId="9" applyNumberFormat="1" applyFill="1" applyAlignment="1">
      <alignment horizontal="center" vertical="center"/>
    </xf>
    <xf numFmtId="42" fontId="20" fillId="43" borderId="0" xfId="10" applyNumberFormat="1" applyFont="1" applyFill="1" applyBorder="1" applyAlignment="1">
      <alignment horizontal="center" vertical="center"/>
    </xf>
    <xf numFmtId="0" fontId="42" fillId="29" borderId="0" xfId="8" applyFont="1" applyFill="1" applyAlignment="1" applyProtection="1">
      <alignment horizontal="center" vertical="center"/>
      <protection locked="0"/>
    </xf>
    <xf numFmtId="0" fontId="42" fillId="52" borderId="0" xfId="8" applyFont="1" applyFill="1" applyAlignment="1">
      <alignment horizontal="center" vertical="center"/>
    </xf>
    <xf numFmtId="7" fontId="40" fillId="29" borderId="0" xfId="8" applyNumberFormat="1" applyFont="1" applyFill="1" applyAlignment="1" applyProtection="1">
      <alignment horizontal="center" vertical="center"/>
      <protection locked="0"/>
    </xf>
    <xf numFmtId="0" fontId="40" fillId="0" borderId="0" xfId="8" applyFont="1" applyAlignment="1">
      <alignment vertical="center"/>
    </xf>
    <xf numFmtId="0" fontId="40" fillId="43" borderId="0" xfId="8" applyFont="1" applyFill="1" applyAlignment="1">
      <alignment horizontal="left" vertical="center"/>
    </xf>
    <xf numFmtId="7" fontId="40" fillId="52" borderId="122" xfId="8" applyNumberFormat="1" applyFont="1" applyFill="1" applyBorder="1" applyAlignment="1">
      <alignment horizontal="center" vertical="center"/>
    </xf>
    <xf numFmtId="0" fontId="40" fillId="0" borderId="0" xfId="8" applyFont="1" applyAlignment="1">
      <alignment horizontal="left" vertical="center" wrapText="1"/>
    </xf>
    <xf numFmtId="0" fontId="40" fillId="43" borderId="0" xfId="8" applyFont="1" applyFill="1" applyAlignment="1">
      <alignment horizontal="left" vertical="center" wrapText="1"/>
    </xf>
    <xf numFmtId="49" fontId="33" fillId="43" borderId="0" xfId="9" applyNumberFormat="1" applyFont="1" applyFill="1" applyAlignment="1">
      <alignment horizontal="right"/>
    </xf>
    <xf numFmtId="0" fontId="40" fillId="29" borderId="43" xfId="8" applyFont="1" applyFill="1" applyBorder="1" applyAlignment="1" applyProtection="1">
      <alignment horizontal="center" vertical="center"/>
      <protection locked="0"/>
    </xf>
    <xf numFmtId="0" fontId="48" fillId="0" borderId="0" xfId="8" applyFont="1" applyAlignment="1">
      <alignment vertical="center" wrapText="1"/>
    </xf>
    <xf numFmtId="182" fontId="40" fillId="43" borderId="0" xfId="8" applyNumberFormat="1" applyFont="1" applyFill="1"/>
    <xf numFmtId="0" fontId="52" fillId="43" borderId="0" xfId="11" applyFill="1"/>
    <xf numFmtId="0" fontId="35" fillId="43" borderId="0" xfId="8" applyFont="1" applyFill="1" applyAlignment="1">
      <alignment horizontal="left" vertical="center" indent="1"/>
    </xf>
    <xf numFmtId="0" fontId="42" fillId="43" borderId="0" xfId="8" applyFont="1" applyFill="1" applyAlignment="1">
      <alignment horizontal="center"/>
    </xf>
    <xf numFmtId="0" fontId="40" fillId="0" borderId="43" xfId="8" applyFont="1" applyBorder="1" applyAlignment="1">
      <alignment horizontal="center"/>
    </xf>
    <xf numFmtId="0" fontId="53" fillId="43" borderId="0" xfId="11" applyFont="1" applyFill="1"/>
    <xf numFmtId="0" fontId="40" fillId="43" borderId="43" xfId="8" applyFont="1" applyFill="1" applyBorder="1"/>
    <xf numFmtId="0" fontId="54" fillId="43" borderId="0" xfId="8" applyFont="1" applyFill="1" applyAlignment="1">
      <alignment horizontal="right"/>
    </xf>
    <xf numFmtId="182" fontId="40" fillId="0" borderId="0" xfId="8" applyNumberFormat="1" applyFont="1"/>
    <xf numFmtId="44" fontId="29" fillId="53" borderId="79" xfId="4" applyNumberFormat="1" applyFont="1" applyFill="1" applyBorder="1" applyAlignment="1">
      <alignment horizontal="left" vertical="center"/>
    </xf>
    <xf numFmtId="44" fontId="29" fillId="53" borderId="81" xfId="4" applyNumberFormat="1" applyFont="1" applyFill="1" applyBorder="1" applyAlignment="1">
      <alignment horizontal="left" vertical="center"/>
    </xf>
    <xf numFmtId="0" fontId="60" fillId="21" borderId="1" xfId="0" applyFont="1" applyFill="1" applyBorder="1" applyAlignment="1" applyProtection="1">
      <alignment vertical="top" shrinkToFit="1"/>
      <protection locked="0"/>
    </xf>
    <xf numFmtId="0" fontId="61" fillId="3" borderId="0" xfId="0" applyFont="1" applyFill="1" applyProtection="1">
      <protection locked="0"/>
    </xf>
    <xf numFmtId="0" fontId="62" fillId="21" borderId="0" xfId="0" applyFont="1" applyFill="1" applyProtection="1">
      <protection locked="0"/>
    </xf>
    <xf numFmtId="0" fontId="61" fillId="19" borderId="0" xfId="0" applyFont="1" applyFill="1" applyProtection="1">
      <protection locked="0"/>
    </xf>
    <xf numFmtId="0" fontId="61" fillId="21" borderId="2" xfId="0" applyFont="1" applyFill="1" applyBorder="1" applyProtection="1">
      <protection locked="0"/>
    </xf>
    <xf numFmtId="0" fontId="61" fillId="21" borderId="0" xfId="0" applyFont="1" applyFill="1" applyProtection="1">
      <protection locked="0"/>
    </xf>
    <xf numFmtId="0" fontId="61" fillId="4" borderId="0" xfId="0" applyFont="1" applyFill="1" applyProtection="1">
      <protection locked="0"/>
    </xf>
    <xf numFmtId="0" fontId="61" fillId="0" borderId="0" xfId="0" applyFont="1" applyProtection="1">
      <protection locked="0"/>
    </xf>
    <xf numFmtId="0" fontId="61" fillId="0" borderId="0" xfId="0" applyFont="1"/>
    <xf numFmtId="0" fontId="61" fillId="3" borderId="1" xfId="0" applyFont="1" applyFill="1" applyBorder="1" applyAlignment="1" applyProtection="1">
      <alignment horizontal="right"/>
      <protection locked="0"/>
    </xf>
    <xf numFmtId="0" fontId="61" fillId="20" borderId="0" xfId="0" applyFont="1" applyFill="1" applyProtection="1">
      <protection locked="0"/>
    </xf>
    <xf numFmtId="0" fontId="61" fillId="3" borderId="2" xfId="0" applyFont="1" applyFill="1" applyBorder="1" applyProtection="1">
      <protection locked="0"/>
    </xf>
    <xf numFmtId="0" fontId="63" fillId="21" borderId="0" xfId="0" applyFont="1" applyFill="1" applyProtection="1">
      <protection locked="0"/>
    </xf>
    <xf numFmtId="0" fontId="64" fillId="5" borderId="3" xfId="0" applyFont="1" applyFill="1" applyBorder="1" applyProtection="1">
      <protection locked="0"/>
    </xf>
    <xf numFmtId="0" fontId="65" fillId="21" borderId="2" xfId="0" applyFont="1" applyFill="1" applyBorder="1" applyProtection="1">
      <protection locked="0"/>
    </xf>
    <xf numFmtId="0" fontId="65" fillId="21" borderId="0" xfId="0" applyFont="1" applyFill="1" applyProtection="1">
      <protection locked="0"/>
    </xf>
    <xf numFmtId="0" fontId="63" fillId="21" borderId="1" xfId="0" applyFont="1" applyFill="1" applyBorder="1" applyProtection="1">
      <protection locked="0"/>
    </xf>
    <xf numFmtId="0" fontId="66" fillId="3" borderId="3" xfId="0" applyFont="1" applyFill="1" applyBorder="1"/>
    <xf numFmtId="0" fontId="61" fillId="3" borderId="4" xfId="0" applyFont="1" applyFill="1" applyBorder="1"/>
    <xf numFmtId="0" fontId="61" fillId="3" borderId="5" xfId="0" applyFont="1" applyFill="1" applyBorder="1"/>
    <xf numFmtId="0" fontId="61" fillId="3" borderId="6" xfId="0" applyFont="1" applyFill="1" applyBorder="1"/>
    <xf numFmtId="0" fontId="61" fillId="3" borderId="6" xfId="0" applyFont="1" applyFill="1" applyBorder="1" applyAlignment="1">
      <alignment horizontal="center"/>
    </xf>
    <xf numFmtId="0" fontId="67" fillId="3" borderId="3" xfId="0" applyFont="1" applyFill="1" applyBorder="1"/>
    <xf numFmtId="0" fontId="68" fillId="3" borderId="0" xfId="0" applyFont="1" applyFill="1"/>
    <xf numFmtId="0" fontId="67" fillId="3" borderId="0" xfId="0" applyFont="1" applyFill="1"/>
    <xf numFmtId="0" fontId="61" fillId="21" borderId="11" xfId="0" applyFont="1" applyFill="1" applyBorder="1" applyProtection="1">
      <protection locked="0"/>
    </xf>
    <xf numFmtId="0" fontId="66" fillId="21" borderId="5" xfId="0" applyFont="1" applyFill="1" applyBorder="1" applyProtection="1">
      <protection locked="0"/>
    </xf>
    <xf numFmtId="0" fontId="66" fillId="6" borderId="5" xfId="0" applyFont="1" applyFill="1" applyBorder="1"/>
    <xf numFmtId="0" fontId="61" fillId="6" borderId="0" xfId="0" applyFont="1" applyFill="1"/>
    <xf numFmtId="0" fontId="61" fillId="6" borderId="2" xfId="0" applyFont="1" applyFill="1" applyBorder="1"/>
    <xf numFmtId="0" fontId="68" fillId="3" borderId="0" xfId="0" applyFont="1" applyFill="1" applyProtection="1">
      <protection locked="0"/>
    </xf>
    <xf numFmtId="164" fontId="13" fillId="6" borderId="3" xfId="0" applyNumberFormat="1" applyFont="1" applyFill="1" applyBorder="1" applyProtection="1">
      <protection locked="0"/>
    </xf>
    <xf numFmtId="0" fontId="69" fillId="6" borderId="0" xfId="0" applyFont="1" applyFill="1"/>
    <xf numFmtId="0" fontId="65" fillId="22" borderId="0" xfId="0" applyFont="1" applyFill="1" applyProtection="1">
      <protection locked="0"/>
    </xf>
    <xf numFmtId="164" fontId="61" fillId="22" borderId="0" xfId="0" applyNumberFormat="1" applyFont="1" applyFill="1" applyProtection="1">
      <protection locked="0"/>
    </xf>
    <xf numFmtId="0" fontId="70" fillId="22" borderId="1" xfId="0" applyFont="1" applyFill="1" applyBorder="1" applyAlignment="1" applyProtection="1">
      <alignment vertical="top"/>
      <protection locked="0"/>
    </xf>
    <xf numFmtId="0" fontId="70" fillId="22" borderId="0" xfId="0" applyFont="1" applyFill="1" applyAlignment="1" applyProtection="1">
      <alignment vertical="top"/>
      <protection locked="0"/>
    </xf>
    <xf numFmtId="0" fontId="70" fillId="22" borderId="2" xfId="0" applyFont="1" applyFill="1" applyBorder="1" applyAlignment="1" applyProtection="1">
      <alignment vertical="top"/>
      <protection locked="0"/>
    </xf>
    <xf numFmtId="0" fontId="61" fillId="22" borderId="0" xfId="0" applyFont="1" applyFill="1" applyProtection="1">
      <protection locked="0"/>
    </xf>
    <xf numFmtId="0" fontId="61" fillId="22" borderId="0" xfId="0" applyFont="1" applyFill="1"/>
    <xf numFmtId="0" fontId="71" fillId="6" borderId="0" xfId="0" applyFont="1" applyFill="1" applyProtection="1">
      <protection locked="0"/>
    </xf>
    <xf numFmtId="164" fontId="71" fillId="6" borderId="0" xfId="0" applyNumberFormat="1" applyFont="1" applyFill="1" applyProtection="1">
      <protection locked="0"/>
    </xf>
    <xf numFmtId="0" fontId="70" fillId="22" borderId="9" xfId="0" applyFont="1" applyFill="1" applyBorder="1" applyAlignment="1" applyProtection="1">
      <alignment vertical="top"/>
      <protection locked="0"/>
    </xf>
    <xf numFmtId="0" fontId="70" fillId="22" borderId="10" xfId="0" applyFont="1" applyFill="1" applyBorder="1" applyAlignment="1" applyProtection="1">
      <alignment vertical="top"/>
      <protection locked="0"/>
    </xf>
    <xf numFmtId="0" fontId="70" fillId="22" borderId="31" xfId="0" applyFont="1" applyFill="1" applyBorder="1" applyAlignment="1" applyProtection="1">
      <alignment vertical="top"/>
      <protection locked="0"/>
    </xf>
    <xf numFmtId="0" fontId="69" fillId="6" borderId="0" xfId="0" applyFont="1" applyFill="1" applyProtection="1">
      <protection locked="0"/>
    </xf>
    <xf numFmtId="0" fontId="65" fillId="5" borderId="0" xfId="0" applyFont="1" applyFill="1"/>
    <xf numFmtId="164" fontId="65" fillId="5" borderId="0" xfId="0" applyNumberFormat="1" applyFont="1" applyFill="1"/>
    <xf numFmtId="164" fontId="61" fillId="0" borderId="0" xfId="0" applyNumberFormat="1" applyFont="1" applyProtection="1">
      <protection locked="0"/>
    </xf>
    <xf numFmtId="0" fontId="65" fillId="0" borderId="0" xfId="0" applyFont="1" applyProtection="1">
      <protection locked="0"/>
    </xf>
    <xf numFmtId="0" fontId="72" fillId="34" borderId="0" xfId="0" applyFont="1" applyFill="1" applyProtection="1">
      <protection locked="0"/>
    </xf>
    <xf numFmtId="0" fontId="61" fillId="34" borderId="0" xfId="0" applyFont="1" applyFill="1" applyProtection="1">
      <protection locked="0"/>
    </xf>
    <xf numFmtId="0" fontId="64" fillId="34" borderId="0" xfId="0" applyFont="1" applyFill="1" applyAlignment="1" applyProtection="1">
      <alignment horizontal="right"/>
      <protection locked="0"/>
    </xf>
    <xf numFmtId="0" fontId="73" fillId="0" borderId="0" xfId="0" applyFont="1" applyProtection="1">
      <protection locked="0"/>
    </xf>
    <xf numFmtId="0" fontId="73" fillId="34" borderId="0" xfId="0" applyFont="1" applyFill="1" applyProtection="1">
      <protection locked="0"/>
    </xf>
    <xf numFmtId="14" fontId="64" fillId="34" borderId="0" xfId="0" applyNumberFormat="1" applyFont="1" applyFill="1" applyProtection="1">
      <protection locked="0"/>
    </xf>
    <xf numFmtId="166" fontId="74" fillId="22" borderId="0" xfId="0" applyNumberFormat="1" applyFont="1" applyFill="1" applyAlignment="1">
      <alignment horizontal="center"/>
    </xf>
    <xf numFmtId="166" fontId="74" fillId="22" borderId="10" xfId="0" applyNumberFormat="1" applyFont="1" applyFill="1" applyBorder="1"/>
    <xf numFmtId="166" fontId="74" fillId="22" borderId="0" xfId="0" applyNumberFormat="1" applyFont="1" applyFill="1"/>
    <xf numFmtId="166" fontId="74" fillId="22" borderId="11" xfId="0" applyNumberFormat="1" applyFont="1" applyFill="1" applyBorder="1"/>
    <xf numFmtId="166" fontId="74" fillId="22" borderId="5" xfId="0" applyNumberFormat="1" applyFont="1" applyFill="1" applyBorder="1"/>
    <xf numFmtId="166" fontId="74" fillId="22" borderId="12" xfId="0" applyNumberFormat="1" applyFont="1" applyFill="1" applyBorder="1"/>
    <xf numFmtId="166" fontId="74" fillId="22" borderId="1" xfId="0" applyNumberFormat="1" applyFont="1" applyFill="1" applyBorder="1"/>
    <xf numFmtId="166" fontId="74" fillId="22" borderId="2" xfId="0" applyNumberFormat="1" applyFont="1" applyFill="1" applyBorder="1"/>
    <xf numFmtId="166" fontId="74" fillId="30" borderId="1" xfId="0" applyNumberFormat="1" applyFont="1" applyFill="1" applyBorder="1"/>
    <xf numFmtId="166" fontId="74" fillId="22" borderId="0" xfId="0" applyNumberFormat="1" applyFont="1" applyFill="1" applyAlignment="1" applyProtection="1">
      <alignment horizontal="center"/>
      <protection locked="0"/>
    </xf>
    <xf numFmtId="166" fontId="74" fillId="30" borderId="0" xfId="0" applyNumberFormat="1" applyFont="1" applyFill="1"/>
    <xf numFmtId="166" fontId="74" fillId="31" borderId="4" xfId="0" applyNumberFormat="1" applyFont="1" applyFill="1" applyBorder="1"/>
    <xf numFmtId="166" fontId="74" fillId="22" borderId="3" xfId="2" applyNumberFormat="1" applyFont="1" applyFill="1" applyBorder="1" applyAlignment="1" applyProtection="1">
      <protection locked="0"/>
    </xf>
    <xf numFmtId="166" fontId="74" fillId="22" borderId="13" xfId="0" applyNumberFormat="1" applyFont="1" applyFill="1" applyBorder="1"/>
    <xf numFmtId="166" fontId="74" fillId="22" borderId="14" xfId="0" applyNumberFormat="1" applyFont="1" applyFill="1" applyBorder="1"/>
    <xf numFmtId="0" fontId="74" fillId="22" borderId="3" xfId="0" applyFont="1" applyFill="1" applyBorder="1" applyAlignment="1" applyProtection="1">
      <alignment horizontal="center"/>
      <protection locked="0"/>
    </xf>
    <xf numFmtId="166" fontId="74" fillId="22" borderId="14" xfId="0" applyNumberFormat="1" applyFont="1" applyFill="1" applyBorder="1" applyAlignment="1">
      <alignment horizontal="center"/>
    </xf>
    <xf numFmtId="166" fontId="74" fillId="22" borderId="3" xfId="0" applyNumberFormat="1" applyFont="1" applyFill="1" applyBorder="1"/>
    <xf numFmtId="166" fontId="74" fillId="22" borderId="3" xfId="0" applyNumberFormat="1" applyFont="1" applyFill="1" applyBorder="1" applyAlignment="1">
      <alignment horizontal="center"/>
    </xf>
    <xf numFmtId="0" fontId="74" fillId="22" borderId="46" xfId="0" applyFont="1" applyFill="1" applyBorder="1"/>
    <xf numFmtId="166" fontId="74" fillId="22" borderId="15" xfId="0" applyNumberFormat="1" applyFont="1" applyFill="1" applyBorder="1" applyAlignment="1">
      <alignment horizontal="center"/>
    </xf>
    <xf numFmtId="0" fontId="74" fillId="22" borderId="3" xfId="0" applyFont="1" applyFill="1" applyBorder="1" applyProtection="1">
      <protection locked="0"/>
    </xf>
    <xf numFmtId="166" fontId="74" fillId="22" borderId="16" xfId="0" applyNumberFormat="1" applyFont="1" applyFill="1" applyBorder="1"/>
    <xf numFmtId="166" fontId="74" fillId="22" borderId="17" xfId="0" applyNumberFormat="1" applyFont="1" applyFill="1" applyBorder="1" applyAlignment="1">
      <alignment horizontal="center"/>
    </xf>
    <xf numFmtId="166" fontId="74" fillId="22" borderId="1" xfId="0" applyNumberFormat="1" applyFont="1" applyFill="1" applyBorder="1" applyProtection="1">
      <protection locked="0"/>
    </xf>
    <xf numFmtId="166" fontId="74" fillId="22" borderId="3" xfId="2" applyNumberFormat="1" applyFont="1" applyFill="1" applyBorder="1" applyAlignment="1" applyProtection="1"/>
    <xf numFmtId="166" fontId="74" fillId="22" borderId="18" xfId="0" applyNumberFormat="1" applyFont="1" applyFill="1" applyBorder="1"/>
    <xf numFmtId="168" fontId="74" fillId="22" borderId="0" xfId="0" applyNumberFormat="1" applyFont="1" applyFill="1" applyProtection="1">
      <protection locked="0"/>
    </xf>
    <xf numFmtId="166" fontId="74" fillId="22" borderId="15" xfId="0" applyNumberFormat="1" applyFont="1" applyFill="1" applyBorder="1"/>
    <xf numFmtId="166" fontId="74" fillId="22" borderId="0" xfId="0" applyNumberFormat="1" applyFont="1" applyFill="1" applyProtection="1">
      <protection locked="0"/>
    </xf>
    <xf numFmtId="166" fontId="74" fillId="22" borderId="17" xfId="0" applyNumberFormat="1" applyFont="1" applyFill="1" applyBorder="1"/>
    <xf numFmtId="166" fontId="74" fillId="22" borderId="19" xfId="0" applyNumberFormat="1" applyFont="1" applyFill="1" applyBorder="1"/>
    <xf numFmtId="166" fontId="74" fillId="22" borderId="20" xfId="0" applyNumberFormat="1" applyFont="1" applyFill="1" applyBorder="1"/>
    <xf numFmtId="166" fontId="74" fillId="22" borderId="0" xfId="2" applyNumberFormat="1" applyFont="1" applyFill="1" applyBorder="1" applyAlignment="1" applyProtection="1"/>
    <xf numFmtId="166" fontId="74" fillId="31" borderId="3" xfId="0" applyNumberFormat="1" applyFont="1" applyFill="1" applyBorder="1"/>
    <xf numFmtId="166" fontId="74" fillId="22" borderId="8" xfId="0" applyNumberFormat="1" applyFont="1" applyFill="1" applyBorder="1" applyAlignment="1">
      <alignment horizontal="center"/>
    </xf>
    <xf numFmtId="166" fontId="74" fillId="22" borderId="3" xfId="0" applyNumberFormat="1" applyFont="1" applyFill="1" applyBorder="1" applyProtection="1">
      <protection locked="0"/>
    </xf>
    <xf numFmtId="166" fontId="74" fillId="22" borderId="13" xfId="0" applyNumberFormat="1" applyFont="1" applyFill="1" applyBorder="1" applyAlignment="1">
      <alignment horizontal="left"/>
    </xf>
    <xf numFmtId="166" fontId="74" fillId="22" borderId="0" xfId="0" applyNumberFormat="1" applyFont="1" applyFill="1" applyAlignment="1">
      <alignment horizontal="left"/>
    </xf>
    <xf numFmtId="166" fontId="44" fillId="22" borderId="0" xfId="0" applyNumberFormat="1" applyFont="1" applyFill="1" applyProtection="1">
      <protection locked="0"/>
    </xf>
    <xf numFmtId="166" fontId="74" fillId="22" borderId="21" xfId="0" applyNumberFormat="1" applyFont="1" applyFill="1" applyBorder="1"/>
    <xf numFmtId="166" fontId="74" fillId="22" borderId="21" xfId="0" applyNumberFormat="1" applyFont="1" applyFill="1" applyBorder="1" applyAlignment="1">
      <alignment horizontal="left"/>
    </xf>
    <xf numFmtId="0" fontId="74" fillId="22" borderId="13" xfId="0" applyFont="1" applyFill="1" applyBorder="1"/>
    <xf numFmtId="166" fontId="74" fillId="22" borderId="22" xfId="0" applyNumberFormat="1" applyFont="1" applyFill="1" applyBorder="1"/>
    <xf numFmtId="166" fontId="74" fillId="22" borderId="23" xfId="0" applyNumberFormat="1" applyFont="1" applyFill="1" applyBorder="1"/>
    <xf numFmtId="166" fontId="44" fillId="22" borderId="0" xfId="0" applyNumberFormat="1" applyFont="1" applyFill="1"/>
    <xf numFmtId="166" fontId="74" fillId="22" borderId="1" xfId="0" applyNumberFormat="1" applyFont="1" applyFill="1" applyBorder="1" applyAlignment="1">
      <alignment horizontal="left"/>
    </xf>
    <xf numFmtId="166" fontId="74" fillId="22" borderId="24" xfId="0" applyNumberFormat="1" applyFont="1" applyFill="1" applyBorder="1" applyAlignment="1">
      <alignment horizontal="center"/>
    </xf>
    <xf numFmtId="166" fontId="74" fillId="22" borderId="25" xfId="0" applyNumberFormat="1" applyFont="1" applyFill="1" applyBorder="1" applyAlignment="1">
      <alignment horizontal="center"/>
    </xf>
    <xf numFmtId="166" fontId="74" fillId="22" borderId="26" xfId="0" applyNumberFormat="1" applyFont="1" applyFill="1" applyBorder="1" applyAlignment="1">
      <alignment horizontal="center"/>
    </xf>
    <xf numFmtId="0" fontId="74" fillId="22" borderId="13" xfId="0" applyFont="1" applyFill="1" applyBorder="1" applyProtection="1">
      <protection locked="0"/>
    </xf>
    <xf numFmtId="166" fontId="74" fillId="22" borderId="2" xfId="0" applyNumberFormat="1" applyFont="1" applyFill="1" applyBorder="1" applyAlignment="1">
      <alignment horizontal="left"/>
    </xf>
    <xf numFmtId="0" fontId="74" fillId="22" borderId="0" xfId="0" applyFont="1" applyFill="1" applyProtection="1">
      <protection locked="0"/>
    </xf>
    <xf numFmtId="0" fontId="74" fillId="22" borderId="21" xfId="0" applyFont="1" applyFill="1" applyBorder="1" applyProtection="1">
      <protection locked="0"/>
    </xf>
    <xf numFmtId="166" fontId="74" fillId="22" borderId="24" xfId="0" applyNumberFormat="1" applyFont="1" applyFill="1" applyBorder="1"/>
    <xf numFmtId="166" fontId="74" fillId="22" borderId="27" xfId="0" applyNumberFormat="1" applyFont="1" applyFill="1" applyBorder="1" applyAlignment="1">
      <alignment horizontal="left"/>
    </xf>
    <xf numFmtId="166" fontId="74" fillId="22" borderId="14" xfId="0" applyNumberFormat="1" applyFont="1" applyFill="1" applyBorder="1" applyAlignment="1">
      <alignment horizontal="left"/>
    </xf>
    <xf numFmtId="166" fontId="74" fillId="22" borderId="25" xfId="0" applyNumberFormat="1" applyFont="1" applyFill="1" applyBorder="1"/>
    <xf numFmtId="166" fontId="74" fillId="22" borderId="28" xfId="0" applyNumberFormat="1" applyFont="1" applyFill="1" applyBorder="1" applyAlignment="1">
      <alignment horizontal="left"/>
    </xf>
    <xf numFmtId="166" fontId="74" fillId="22" borderId="15" xfId="0" applyNumberFormat="1" applyFont="1" applyFill="1" applyBorder="1" applyAlignment="1">
      <alignment horizontal="left"/>
    </xf>
    <xf numFmtId="166" fontId="74" fillId="22" borderId="26" xfId="0" applyNumberFormat="1" applyFont="1" applyFill="1" applyBorder="1"/>
    <xf numFmtId="166" fontId="74" fillId="22" borderId="29" xfId="0" applyNumberFormat="1" applyFont="1" applyFill="1" applyBorder="1" applyAlignment="1">
      <alignment horizontal="left"/>
    </xf>
    <xf numFmtId="166" fontId="74" fillId="22" borderId="30" xfId="0" applyNumberFormat="1" applyFont="1" applyFill="1" applyBorder="1"/>
    <xf numFmtId="166" fontId="74" fillId="22" borderId="32" xfId="0" applyNumberFormat="1" applyFont="1" applyFill="1" applyBorder="1"/>
    <xf numFmtId="0" fontId="74" fillId="22" borderId="4" xfId="0" applyFont="1" applyFill="1" applyBorder="1" applyAlignment="1" applyProtection="1">
      <alignment horizontal="center"/>
      <protection locked="0"/>
    </xf>
    <xf numFmtId="166" fontId="74" fillId="22" borderId="6" xfId="2" applyNumberFormat="1" applyFont="1" applyFill="1" applyBorder="1" applyAlignment="1" applyProtection="1"/>
    <xf numFmtId="166" fontId="74" fillId="22" borderId="2" xfId="0" applyNumberFormat="1" applyFont="1" applyFill="1" applyBorder="1" applyProtection="1">
      <protection locked="0"/>
    </xf>
    <xf numFmtId="166" fontId="74" fillId="22" borderId="17" xfId="0" applyNumberFormat="1" applyFont="1" applyFill="1" applyBorder="1" applyAlignment="1">
      <alignment horizontal="right"/>
    </xf>
    <xf numFmtId="166" fontId="74" fillId="22" borderId="0" xfId="0" applyNumberFormat="1" applyFont="1" applyFill="1" applyAlignment="1">
      <alignment horizontal="right"/>
    </xf>
    <xf numFmtId="166" fontId="74" fillId="32" borderId="3" xfId="0" applyNumberFormat="1" applyFont="1" applyFill="1" applyBorder="1" applyAlignment="1">
      <alignment horizontal="left"/>
    </xf>
    <xf numFmtId="166" fontId="74" fillId="22" borderId="18" xfId="0" applyNumberFormat="1" applyFont="1" applyFill="1" applyBorder="1" applyProtection="1">
      <protection locked="0"/>
    </xf>
    <xf numFmtId="166" fontId="74" fillId="22" borderId="16" xfId="0" applyNumberFormat="1" applyFont="1" applyFill="1" applyBorder="1" applyProtection="1">
      <protection locked="0"/>
    </xf>
    <xf numFmtId="166" fontId="74" fillId="22" borderId="2" xfId="2" applyNumberFormat="1" applyFont="1" applyFill="1" applyBorder="1" applyAlignment="1" applyProtection="1"/>
    <xf numFmtId="166" fontId="74" fillId="22" borderId="0" xfId="0" applyNumberFormat="1" applyFont="1" applyFill="1" applyAlignment="1" applyProtection="1">
      <alignment shrinkToFit="1"/>
      <protection locked="0"/>
    </xf>
    <xf numFmtId="166" fontId="74" fillId="33" borderId="3" xfId="2" applyNumberFormat="1" applyFont="1" applyFill="1" applyBorder="1" applyAlignment="1" applyProtection="1"/>
    <xf numFmtId="166" fontId="74" fillId="22" borderId="9" xfId="0" applyNumberFormat="1" applyFont="1" applyFill="1" applyBorder="1"/>
    <xf numFmtId="166" fontId="74" fillId="22" borderId="31" xfId="0" applyNumberFormat="1" applyFont="1" applyFill="1" applyBorder="1"/>
    <xf numFmtId="166" fontId="74" fillId="22" borderId="0" xfId="0" applyNumberFormat="1" applyFont="1" applyFill="1" applyAlignment="1" applyProtection="1">
      <alignment horizontal="left" vertical="top" wrapText="1"/>
      <protection locked="0"/>
    </xf>
    <xf numFmtId="166" fontId="76" fillId="6" borderId="0" xfId="0" applyNumberFormat="1" applyFont="1" applyFill="1" applyAlignment="1">
      <alignment horizontal="center"/>
    </xf>
    <xf numFmtId="166" fontId="76" fillId="6" borderId="10" xfId="0" applyNumberFormat="1" applyFont="1" applyFill="1" applyBorder="1"/>
    <xf numFmtId="166" fontId="76" fillId="6" borderId="0" xfId="0" applyNumberFormat="1" applyFont="1" applyFill="1"/>
    <xf numFmtId="166" fontId="76" fillId="6" borderId="11" xfId="0" applyNumberFormat="1" applyFont="1" applyFill="1" applyBorder="1"/>
    <xf numFmtId="166" fontId="76" fillId="6" borderId="5" xfId="0" applyNumberFormat="1" applyFont="1" applyFill="1" applyBorder="1"/>
    <xf numFmtId="166" fontId="76" fillId="6" borderId="12" xfId="0" applyNumberFormat="1" applyFont="1" applyFill="1" applyBorder="1"/>
    <xf numFmtId="166" fontId="76" fillId="6" borderId="1" xfId="0" applyNumberFormat="1" applyFont="1" applyFill="1" applyBorder="1"/>
    <xf numFmtId="166" fontId="76" fillId="6" borderId="2" xfId="0" applyNumberFormat="1" applyFont="1" applyFill="1" applyBorder="1"/>
    <xf numFmtId="166" fontId="76" fillId="6" borderId="0" xfId="0" applyNumberFormat="1" applyFont="1" applyFill="1" applyAlignment="1" applyProtection="1">
      <alignment horizontal="center"/>
      <protection locked="0"/>
    </xf>
    <xf numFmtId="166" fontId="44" fillId="54" borderId="4" xfId="0" applyNumberFormat="1" applyFont="1" applyFill="1" applyBorder="1"/>
    <xf numFmtId="166" fontId="76" fillId="6" borderId="3" xfId="0" applyNumberFormat="1" applyFont="1" applyFill="1" applyBorder="1" applyProtection="1">
      <protection locked="0"/>
    </xf>
    <xf numFmtId="166" fontId="76" fillId="6" borderId="13" xfId="0" applyNumberFormat="1" applyFont="1" applyFill="1" applyBorder="1"/>
    <xf numFmtId="166" fontId="76" fillId="6" borderId="14" xfId="0" applyNumberFormat="1" applyFont="1" applyFill="1" applyBorder="1"/>
    <xf numFmtId="0" fontId="76" fillId="6" borderId="3" xfId="0" applyFont="1" applyFill="1" applyBorder="1" applyAlignment="1" applyProtection="1">
      <alignment horizontal="center"/>
      <protection locked="0"/>
    </xf>
    <xf numFmtId="166" fontId="76" fillId="6" borderId="14" xfId="0" applyNumberFormat="1" applyFont="1" applyFill="1" applyBorder="1" applyAlignment="1">
      <alignment horizontal="center"/>
    </xf>
    <xf numFmtId="166" fontId="76" fillId="6" borderId="3" xfId="0" applyNumberFormat="1" applyFont="1" applyFill="1" applyBorder="1"/>
    <xf numFmtId="166" fontId="76" fillId="6" borderId="3" xfId="0" applyNumberFormat="1" applyFont="1" applyFill="1" applyBorder="1" applyAlignment="1">
      <alignment horizontal="center"/>
    </xf>
    <xf numFmtId="0" fontId="76" fillId="6" borderId="46" xfId="0" applyFont="1" applyFill="1" applyBorder="1"/>
    <xf numFmtId="166" fontId="76" fillId="6" borderId="15" xfId="0" applyNumberFormat="1" applyFont="1" applyFill="1" applyBorder="1" applyAlignment="1">
      <alignment horizontal="center"/>
    </xf>
    <xf numFmtId="0" fontId="76" fillId="6" borderId="3" xfId="0" applyFont="1" applyFill="1" applyBorder="1" applyProtection="1">
      <protection locked="0"/>
    </xf>
    <xf numFmtId="166" fontId="76" fillId="6" borderId="16" xfId="0" applyNumberFormat="1" applyFont="1" applyFill="1" applyBorder="1"/>
    <xf numFmtId="166" fontId="76" fillId="6" borderId="17" xfId="0" applyNumberFormat="1" applyFont="1" applyFill="1" applyBorder="1" applyAlignment="1">
      <alignment horizontal="center"/>
    </xf>
    <xf numFmtId="166" fontId="76" fillId="6" borderId="1" xfId="0" applyNumberFormat="1" applyFont="1" applyFill="1" applyBorder="1" applyProtection="1">
      <protection locked="0"/>
    </xf>
    <xf numFmtId="166" fontId="76" fillId="6" borderId="18" xfId="0" applyNumberFormat="1" applyFont="1" applyFill="1" applyBorder="1"/>
    <xf numFmtId="168" fontId="78" fillId="6" borderId="0" xfId="0" applyNumberFormat="1" applyFont="1" applyFill="1" applyProtection="1">
      <protection locked="0"/>
    </xf>
    <xf numFmtId="166" fontId="76" fillId="6" borderId="15" xfId="0" applyNumberFormat="1" applyFont="1" applyFill="1" applyBorder="1"/>
    <xf numFmtId="166" fontId="78" fillId="6" borderId="0" xfId="0" applyNumberFormat="1" applyFont="1" applyFill="1" applyProtection="1">
      <protection locked="0"/>
    </xf>
    <xf numFmtId="166" fontId="76" fillId="6" borderId="17" xfId="0" applyNumberFormat="1" applyFont="1" applyFill="1" applyBorder="1"/>
    <xf numFmtId="166" fontId="76" fillId="6" borderId="19" xfId="0" applyNumberFormat="1" applyFont="1" applyFill="1" applyBorder="1"/>
    <xf numFmtId="166" fontId="76" fillId="6" borderId="20" xfId="0" applyNumberFormat="1" applyFont="1" applyFill="1" applyBorder="1"/>
    <xf numFmtId="166" fontId="76" fillId="6" borderId="3" xfId="2" applyNumberFormat="1" applyFont="1" applyFill="1" applyBorder="1" applyAlignment="1" applyProtection="1"/>
    <xf numFmtId="166" fontId="76" fillId="6" borderId="0" xfId="2" applyNumberFormat="1" applyFont="1" applyFill="1" applyBorder="1" applyAlignment="1" applyProtection="1"/>
    <xf numFmtId="166" fontId="44" fillId="54" borderId="3" xfId="0" applyNumberFormat="1" applyFont="1" applyFill="1" applyBorder="1"/>
    <xf numFmtId="166" fontId="76" fillId="6" borderId="8" xfId="0" applyNumberFormat="1" applyFont="1" applyFill="1" applyBorder="1" applyAlignment="1">
      <alignment horizontal="center"/>
    </xf>
    <xf numFmtId="166" fontId="76" fillId="6" borderId="13" xfId="0" applyNumberFormat="1" applyFont="1" applyFill="1" applyBorder="1" applyAlignment="1">
      <alignment horizontal="left"/>
    </xf>
    <xf numFmtId="166" fontId="76" fillId="6" borderId="0" xfId="0" applyNumberFormat="1" applyFont="1" applyFill="1" applyAlignment="1">
      <alignment horizontal="left"/>
    </xf>
    <xf numFmtId="168" fontId="76" fillId="6" borderId="0" xfId="0" applyNumberFormat="1" applyFont="1" applyFill="1" applyProtection="1">
      <protection locked="0"/>
    </xf>
    <xf numFmtId="166" fontId="76" fillId="6" borderId="21" xfId="0" applyNumberFormat="1" applyFont="1" applyFill="1" applyBorder="1"/>
    <xf numFmtId="166" fontId="76" fillId="6" borderId="21" xfId="0" applyNumberFormat="1" applyFont="1" applyFill="1" applyBorder="1" applyAlignment="1">
      <alignment horizontal="left"/>
    </xf>
    <xf numFmtId="166" fontId="76" fillId="6" borderId="0" xfId="0" applyNumberFormat="1" applyFont="1" applyFill="1" applyProtection="1">
      <protection locked="0"/>
    </xf>
    <xf numFmtId="0" fontId="76" fillId="6" borderId="13" xfId="0" applyFont="1" applyFill="1" applyBorder="1"/>
    <xf numFmtId="166" fontId="76" fillId="6" borderId="22" xfId="0" applyNumberFormat="1" applyFont="1" applyFill="1" applyBorder="1"/>
    <xf numFmtId="166" fontId="76" fillId="6" borderId="23" xfId="0" applyNumberFormat="1" applyFont="1" applyFill="1" applyBorder="1"/>
    <xf numFmtId="166" fontId="76" fillId="6" borderId="1" xfId="0" applyNumberFormat="1" applyFont="1" applyFill="1" applyBorder="1" applyAlignment="1">
      <alignment horizontal="left"/>
    </xf>
    <xf numFmtId="166" fontId="76" fillId="6" borderId="24" xfId="0" applyNumberFormat="1" applyFont="1" applyFill="1" applyBorder="1" applyAlignment="1">
      <alignment horizontal="center"/>
    </xf>
    <xf numFmtId="166" fontId="76" fillId="6" borderId="25" xfId="0" applyNumberFormat="1" applyFont="1" applyFill="1" applyBorder="1" applyAlignment="1">
      <alignment horizontal="center"/>
    </xf>
    <xf numFmtId="166" fontId="76" fillId="6" borderId="26" xfId="0" applyNumberFormat="1" applyFont="1" applyFill="1" applyBorder="1" applyAlignment="1">
      <alignment horizontal="center"/>
    </xf>
    <xf numFmtId="0" fontId="76" fillId="6" borderId="13" xfId="0" applyFont="1" applyFill="1" applyBorder="1" applyProtection="1">
      <protection locked="0"/>
    </xf>
    <xf numFmtId="166" fontId="76" fillId="6" borderId="2" xfId="0" applyNumberFormat="1" applyFont="1" applyFill="1" applyBorder="1" applyAlignment="1">
      <alignment horizontal="left"/>
    </xf>
    <xf numFmtId="0" fontId="76" fillId="6" borderId="0" xfId="0" applyFont="1" applyFill="1" applyProtection="1">
      <protection locked="0"/>
    </xf>
    <xf numFmtId="0" fontId="76" fillId="6" borderId="21" xfId="0" applyFont="1" applyFill="1" applyBorder="1" applyProtection="1">
      <protection locked="0"/>
    </xf>
    <xf numFmtId="166" fontId="78" fillId="6" borderId="0" xfId="0" applyNumberFormat="1" applyFont="1" applyFill="1"/>
    <xf numFmtId="166" fontId="76" fillId="6" borderId="24" xfId="0" applyNumberFormat="1" applyFont="1" applyFill="1" applyBorder="1"/>
    <xf numFmtId="166" fontId="76" fillId="6" borderId="27" xfId="0" applyNumberFormat="1" applyFont="1" applyFill="1" applyBorder="1" applyAlignment="1">
      <alignment horizontal="left"/>
    </xf>
    <xf numFmtId="166" fontId="76" fillId="6" borderId="14" xfId="0" applyNumberFormat="1" applyFont="1" applyFill="1" applyBorder="1" applyAlignment="1">
      <alignment horizontal="left"/>
    </xf>
    <xf numFmtId="166" fontId="76" fillId="6" borderId="25" xfId="0" applyNumberFormat="1" applyFont="1" applyFill="1" applyBorder="1"/>
    <xf numFmtId="166" fontId="76" fillId="6" borderId="28" xfId="0" applyNumberFormat="1" applyFont="1" applyFill="1" applyBorder="1" applyAlignment="1">
      <alignment horizontal="left"/>
    </xf>
    <xf numFmtId="166" fontId="76" fillId="6" borderId="15" xfId="0" applyNumberFormat="1" applyFont="1" applyFill="1" applyBorder="1" applyAlignment="1">
      <alignment horizontal="left"/>
    </xf>
    <xf numFmtId="166" fontId="76" fillId="6" borderId="26" xfId="0" applyNumberFormat="1" applyFont="1" applyFill="1" applyBorder="1"/>
    <xf numFmtId="166" fontId="76" fillId="6" borderId="29" xfId="0" applyNumberFormat="1" applyFont="1" applyFill="1" applyBorder="1" applyAlignment="1">
      <alignment horizontal="left"/>
    </xf>
    <xf numFmtId="166" fontId="78" fillId="6" borderId="0" xfId="2" applyNumberFormat="1" applyFont="1" applyFill="1" applyBorder="1" applyAlignment="1" applyProtection="1"/>
    <xf numFmtId="166" fontId="76" fillId="6" borderId="30" xfId="0" applyNumberFormat="1" applyFont="1" applyFill="1" applyBorder="1"/>
    <xf numFmtId="166" fontId="76" fillId="6" borderId="32" xfId="0" applyNumberFormat="1" applyFont="1" applyFill="1" applyBorder="1"/>
    <xf numFmtId="0" fontId="76" fillId="6" borderId="4" xfId="0" applyFont="1" applyFill="1" applyBorder="1" applyAlignment="1" applyProtection="1">
      <alignment horizontal="center"/>
      <protection locked="0"/>
    </xf>
    <xf numFmtId="166" fontId="76" fillId="6" borderId="6" xfId="2" applyNumberFormat="1" applyFont="1" applyFill="1" applyBorder="1" applyAlignment="1" applyProtection="1"/>
    <xf numFmtId="166" fontId="76" fillId="6" borderId="2" xfId="0" applyNumberFormat="1" applyFont="1" applyFill="1" applyBorder="1" applyProtection="1">
      <protection locked="0"/>
    </xf>
    <xf numFmtId="166" fontId="76" fillId="6" borderId="17" xfId="0" applyNumberFormat="1" applyFont="1" applyFill="1" applyBorder="1" applyAlignment="1">
      <alignment horizontal="right"/>
    </xf>
    <xf numFmtId="166" fontId="76" fillId="6" borderId="0" xfId="0" applyNumberFormat="1" applyFont="1" applyFill="1" applyAlignment="1">
      <alignment horizontal="right"/>
    </xf>
    <xf numFmtId="166" fontId="44" fillId="54" borderId="3" xfId="0" applyNumberFormat="1" applyFont="1" applyFill="1" applyBorder="1" applyAlignment="1">
      <alignment horizontal="left"/>
    </xf>
    <xf numFmtId="166" fontId="76" fillId="6" borderId="18" xfId="0" applyNumberFormat="1" applyFont="1" applyFill="1" applyBorder="1" applyProtection="1">
      <protection locked="0"/>
    </xf>
    <xf numFmtId="166" fontId="76" fillId="6" borderId="16" xfId="0" applyNumberFormat="1" applyFont="1" applyFill="1" applyBorder="1" applyProtection="1">
      <protection locked="0"/>
    </xf>
    <xf numFmtId="166" fontId="76" fillId="6" borderId="2" xfId="2" applyNumberFormat="1" applyFont="1" applyFill="1" applyBorder="1" applyAlignment="1" applyProtection="1"/>
    <xf numFmtId="166" fontId="76" fillId="6" borderId="0" xfId="0" applyNumberFormat="1" applyFont="1" applyFill="1" applyAlignment="1" applyProtection="1">
      <alignment shrinkToFit="1"/>
      <protection locked="0"/>
    </xf>
    <xf numFmtId="166" fontId="44" fillId="55" borderId="3" xfId="2" applyNumberFormat="1" applyFont="1" applyFill="1" applyBorder="1" applyAlignment="1" applyProtection="1"/>
    <xf numFmtId="166" fontId="76" fillId="6" borderId="9" xfId="0" applyNumberFormat="1" applyFont="1" applyFill="1" applyBorder="1"/>
    <xf numFmtId="166" fontId="76" fillId="6" borderId="31" xfId="0" applyNumberFormat="1" applyFont="1" applyFill="1" applyBorder="1"/>
    <xf numFmtId="166" fontId="76" fillId="6" borderId="0" xfId="0" applyNumberFormat="1" applyFont="1" applyFill="1" applyAlignment="1" applyProtection="1">
      <alignment horizontal="left" vertical="top" wrapText="1"/>
      <protection locked="0"/>
    </xf>
    <xf numFmtId="166" fontId="44" fillId="57" borderId="4" xfId="0" applyNumberFormat="1" applyFont="1" applyFill="1" applyBorder="1"/>
    <xf numFmtId="166" fontId="44" fillId="57" borderId="3" xfId="0" applyNumberFormat="1" applyFont="1" applyFill="1" applyBorder="1"/>
    <xf numFmtId="166" fontId="76" fillId="6" borderId="3" xfId="0" applyNumberFormat="1" applyFont="1" applyFill="1" applyBorder="1" applyAlignment="1" applyProtection="1">
      <alignment horizontal="center"/>
      <protection locked="0"/>
    </xf>
    <xf numFmtId="166" fontId="76" fillId="6" borderId="13" xfId="0" applyNumberFormat="1" applyFont="1" applyFill="1" applyBorder="1" applyAlignment="1">
      <alignment horizontal="center"/>
    </xf>
    <xf numFmtId="166" fontId="76" fillId="6" borderId="14" xfId="0" applyNumberFormat="1" applyFont="1" applyFill="1" applyBorder="1" applyAlignment="1">
      <alignment horizontal="right"/>
    </xf>
    <xf numFmtId="166" fontId="76" fillId="6" borderId="15" xfId="0" applyNumberFormat="1" applyFont="1" applyFill="1" applyBorder="1" applyAlignment="1">
      <alignment horizontal="right"/>
    </xf>
    <xf numFmtId="166" fontId="76" fillId="6" borderId="21" xfId="0" applyNumberFormat="1" applyFont="1" applyFill="1" applyBorder="1" applyAlignment="1">
      <alignment horizontal="center"/>
    </xf>
    <xf numFmtId="166" fontId="78" fillId="6" borderId="2" xfId="0" applyNumberFormat="1" applyFont="1" applyFill="1" applyBorder="1" applyProtection="1">
      <protection locked="0"/>
    </xf>
    <xf numFmtId="166" fontId="44" fillId="57" borderId="3" xfId="0" applyNumberFormat="1" applyFont="1" applyFill="1" applyBorder="1" applyAlignment="1">
      <alignment horizontal="left"/>
    </xf>
    <xf numFmtId="166" fontId="78" fillId="6" borderId="2" xfId="2" applyNumberFormat="1" applyFont="1" applyFill="1" applyBorder="1" applyAlignment="1" applyProtection="1"/>
    <xf numFmtId="166" fontId="44" fillId="58" borderId="3" xfId="2" applyNumberFormat="1" applyFont="1" applyFill="1" applyBorder="1" applyAlignment="1" applyProtection="1"/>
    <xf numFmtId="0" fontId="81" fillId="11" borderId="0" xfId="0" applyFont="1" applyFill="1"/>
    <xf numFmtId="0" fontId="79" fillId="11" borderId="0" xfId="0" applyFont="1" applyFill="1"/>
    <xf numFmtId="0" fontId="79" fillId="6" borderId="0" xfId="0" applyFont="1" applyFill="1"/>
    <xf numFmtId="0" fontId="76" fillId="11" borderId="0" xfId="0" applyFont="1" applyFill="1" applyAlignment="1">
      <alignment horizontal="center" vertical="center"/>
    </xf>
    <xf numFmtId="0" fontId="76" fillId="11" borderId="0" xfId="0" applyFont="1" applyFill="1"/>
    <xf numFmtId="0" fontId="76" fillId="6" borderId="0" xfId="0" applyFont="1" applyFill="1"/>
    <xf numFmtId="0" fontId="76" fillId="12" borderId="0" xfId="0" applyFont="1" applyFill="1" applyAlignment="1" applyProtection="1">
      <alignment horizontal="center" vertical="center"/>
      <protection locked="0"/>
    </xf>
    <xf numFmtId="0" fontId="76" fillId="12" borderId="0" xfId="0" applyFont="1" applyFill="1" applyProtection="1">
      <protection locked="0"/>
    </xf>
    <xf numFmtId="0" fontId="76" fillId="6" borderId="43" xfId="0" applyFont="1" applyFill="1" applyBorder="1"/>
    <xf numFmtId="0" fontId="76" fillId="12" borderId="0" xfId="0" applyFont="1" applyFill="1"/>
    <xf numFmtId="0" fontId="85" fillId="11" borderId="0" xfId="0" applyFont="1" applyFill="1"/>
    <xf numFmtId="164" fontId="84" fillId="6" borderId="0" xfId="0" applyNumberFormat="1" applyFont="1" applyFill="1" applyProtection="1">
      <protection locked="0"/>
    </xf>
    <xf numFmtId="0" fontId="86" fillId="59" borderId="0" xfId="0" applyFont="1" applyFill="1"/>
    <xf numFmtId="0" fontId="80" fillId="59" borderId="0" xfId="0" applyFont="1" applyFill="1"/>
    <xf numFmtId="0" fontId="44" fillId="59" borderId="0" xfId="0" applyFont="1" applyFill="1" applyAlignment="1">
      <alignment horizontal="center" vertical="center"/>
    </xf>
    <xf numFmtId="0" fontId="44" fillId="59" borderId="0" xfId="0" applyFont="1" applyFill="1"/>
    <xf numFmtId="0" fontId="76" fillId="63" borderId="0" xfId="0" applyFont="1" applyFill="1" applyAlignment="1" applyProtection="1">
      <alignment horizontal="center" vertical="center"/>
      <protection locked="0"/>
    </xf>
    <xf numFmtId="0" fontId="76" fillId="63" borderId="0" xfId="0" applyFont="1" applyFill="1" applyProtection="1">
      <protection locked="0"/>
    </xf>
    <xf numFmtId="0" fontId="87" fillId="6" borderId="0" xfId="0" applyFont="1" applyFill="1"/>
    <xf numFmtId="0" fontId="87" fillId="6" borderId="0" xfId="0" applyFont="1" applyFill="1" applyProtection="1">
      <protection locked="0"/>
    </xf>
    <xf numFmtId="0" fontId="76" fillId="63" borderId="0" xfId="0" applyFont="1" applyFill="1"/>
    <xf numFmtId="0" fontId="44" fillId="60" borderId="0" xfId="0" applyFont="1" applyFill="1"/>
    <xf numFmtId="0" fontId="83" fillId="36" borderId="0" xfId="0" applyFont="1" applyFill="1"/>
    <xf numFmtId="0" fontId="79" fillId="36" borderId="0" xfId="0" applyFont="1" applyFill="1"/>
    <xf numFmtId="0" fontId="88" fillId="24" borderId="0" xfId="0" applyFont="1" applyFill="1"/>
    <xf numFmtId="0" fontId="32" fillId="24" borderId="0" xfId="0" applyFont="1" applyFill="1"/>
    <xf numFmtId="0" fontId="32" fillId="0" borderId="0" xfId="0" applyFont="1"/>
    <xf numFmtId="0" fontId="88" fillId="0" borderId="0" xfId="0" applyFont="1"/>
    <xf numFmtId="0" fontId="88" fillId="25" borderId="0" xfId="0" applyFont="1" applyFill="1"/>
    <xf numFmtId="0" fontId="32" fillId="25" borderId="0" xfId="0" applyFont="1" applyFill="1"/>
    <xf numFmtId="0" fontId="31" fillId="27" borderId="43" xfId="0" applyFont="1" applyFill="1" applyBorder="1"/>
    <xf numFmtId="0" fontId="31" fillId="0" borderId="43" xfId="0" applyFont="1" applyBorder="1"/>
    <xf numFmtId="8" fontId="31" fillId="0" borderId="43" xfId="0" applyNumberFormat="1" applyFont="1" applyBorder="1"/>
    <xf numFmtId="0" fontId="32" fillId="0" borderId="43" xfId="0" applyFont="1" applyBorder="1"/>
    <xf numFmtId="0" fontId="31" fillId="26" borderId="43" xfId="0" applyFont="1" applyFill="1" applyBorder="1"/>
    <xf numFmtId="0" fontId="31" fillId="28" borderId="43" xfId="0" applyFont="1" applyFill="1" applyBorder="1"/>
    <xf numFmtId="176" fontId="31" fillId="0" borderId="43" xfId="0" applyNumberFormat="1" applyFont="1" applyBorder="1"/>
    <xf numFmtId="176" fontId="31" fillId="29" borderId="43" xfId="0" applyNumberFormat="1" applyFont="1" applyFill="1" applyBorder="1"/>
    <xf numFmtId="0" fontId="89" fillId="0" borderId="0" xfId="0" applyFont="1"/>
    <xf numFmtId="0" fontId="32" fillId="0" borderId="0" xfId="0" applyFont="1" applyProtection="1">
      <protection locked="0"/>
    </xf>
    <xf numFmtId="0" fontId="31" fillId="0" borderId="43" xfId="0" applyFont="1" applyBorder="1" applyAlignment="1">
      <alignment horizontal="center"/>
    </xf>
    <xf numFmtId="49" fontId="89" fillId="29" borderId="43" xfId="0" applyNumberFormat="1" applyFont="1" applyFill="1" applyBorder="1" applyAlignment="1" applyProtection="1">
      <alignment horizontal="center"/>
      <protection locked="0"/>
    </xf>
    <xf numFmtId="0" fontId="88" fillId="0" borderId="0" xfId="0" applyFont="1" applyProtection="1">
      <protection locked="0"/>
    </xf>
    <xf numFmtId="49" fontId="31" fillId="0" borderId="61" xfId="0" applyNumberFormat="1" applyFont="1" applyBorder="1" applyAlignment="1">
      <alignment vertical="center"/>
    </xf>
    <xf numFmtId="49" fontId="31" fillId="0" borderId="62" xfId="0" applyNumberFormat="1" applyFont="1" applyBorder="1" applyAlignment="1">
      <alignment vertical="center"/>
    </xf>
    <xf numFmtId="0" fontId="31" fillId="29" borderId="62" xfId="0" applyFont="1" applyFill="1" applyBorder="1" applyAlignment="1" applyProtection="1">
      <alignment horizontal="center" vertical="center"/>
      <protection locked="0"/>
    </xf>
    <xf numFmtId="0" fontId="31" fillId="43" borderId="62" xfId="0" applyFont="1" applyFill="1" applyBorder="1" applyAlignment="1">
      <alignment horizontal="center" vertical="center"/>
    </xf>
    <xf numFmtId="49" fontId="32" fillId="0" borderId="65" xfId="0" applyNumberFormat="1" applyFont="1" applyBorder="1" applyAlignment="1">
      <alignment vertical="center"/>
    </xf>
    <xf numFmtId="49" fontId="32" fillId="0" borderId="60" xfId="0" applyNumberFormat="1" applyFont="1" applyBorder="1" applyAlignment="1">
      <alignment vertical="center"/>
    </xf>
    <xf numFmtId="49" fontId="32" fillId="0" borderId="60" xfId="0" applyNumberFormat="1" applyFont="1" applyBorder="1" applyAlignment="1">
      <alignment horizontal="right" vertical="center"/>
    </xf>
    <xf numFmtId="49" fontId="46" fillId="29" borderId="62" xfId="0" applyNumberFormat="1" applyFont="1" applyFill="1" applyBorder="1" applyAlignment="1" applyProtection="1">
      <alignment horizontal="center" vertical="center"/>
      <protection locked="0"/>
    </xf>
    <xf numFmtId="0" fontId="32" fillId="0" borderId="0" xfId="6" applyNumberFormat="1" applyFont="1" applyProtection="1"/>
    <xf numFmtId="42" fontId="32" fillId="29" borderId="60" xfId="1" applyNumberFormat="1" applyFont="1" applyFill="1" applyBorder="1" applyProtection="1">
      <protection locked="0"/>
    </xf>
    <xf numFmtId="42" fontId="32" fillId="29" borderId="58" xfId="1" applyNumberFormat="1" applyFont="1" applyFill="1" applyBorder="1" applyProtection="1">
      <protection locked="0"/>
    </xf>
    <xf numFmtId="42" fontId="32" fillId="29" borderId="62" xfId="1" applyNumberFormat="1" applyFont="1" applyFill="1" applyBorder="1" applyProtection="1">
      <protection locked="0"/>
    </xf>
    <xf numFmtId="42" fontId="32" fillId="29" borderId="44" xfId="1" applyNumberFormat="1" applyFont="1" applyFill="1" applyBorder="1" applyProtection="1">
      <protection locked="0"/>
    </xf>
    <xf numFmtId="0" fontId="41" fillId="43" borderId="0" xfId="0" applyFont="1" applyFill="1" applyAlignment="1">
      <alignment horizontal="center"/>
    </xf>
    <xf numFmtId="42" fontId="32" fillId="29" borderId="55" xfId="1" applyNumberFormat="1" applyFont="1" applyFill="1" applyBorder="1" applyProtection="1">
      <protection locked="0"/>
    </xf>
    <xf numFmtId="42" fontId="32" fillId="29" borderId="56" xfId="1" applyNumberFormat="1" applyFont="1" applyFill="1" applyBorder="1" applyProtection="1">
      <protection locked="0"/>
    </xf>
    <xf numFmtId="0" fontId="45" fillId="0" borderId="0" xfId="0" applyFont="1" applyAlignment="1">
      <alignment horizontal="left"/>
    </xf>
    <xf numFmtId="0" fontId="43" fillId="0" borderId="0" xfId="0" applyFont="1" applyProtection="1">
      <protection hidden="1"/>
    </xf>
    <xf numFmtId="179" fontId="32" fillId="0" borderId="62" xfId="7" applyNumberFormat="1" applyFont="1" applyBorder="1" applyProtection="1"/>
    <xf numFmtId="179" fontId="32" fillId="0" borderId="44" xfId="7" applyNumberFormat="1" applyFont="1" applyBorder="1" applyProtection="1"/>
    <xf numFmtId="42" fontId="32" fillId="0" borderId="44" xfId="1" applyNumberFormat="1" applyFont="1" applyBorder="1" applyProtection="1"/>
    <xf numFmtId="41" fontId="32" fillId="43" borderId="57" xfId="1" applyNumberFormat="1" applyFont="1" applyFill="1" applyBorder="1" applyProtection="1"/>
    <xf numFmtId="49" fontId="32" fillId="0" borderId="61" xfId="0" applyNumberFormat="1" applyFont="1" applyBorder="1" applyAlignment="1">
      <alignment horizontal="left"/>
    </xf>
    <xf numFmtId="49" fontId="32" fillId="0" borderId="62" xfId="0" applyNumberFormat="1" applyFont="1" applyBorder="1" applyAlignment="1">
      <alignment horizontal="left"/>
    </xf>
    <xf numFmtId="179" fontId="32" fillId="43" borderId="49" xfId="7" applyNumberFormat="1" applyFont="1" applyFill="1" applyBorder="1" applyProtection="1"/>
    <xf numFmtId="0" fontId="34" fillId="0" borderId="0" xfId="0" applyFont="1"/>
    <xf numFmtId="0" fontId="34" fillId="0" borderId="0" xfId="0" applyFont="1" applyProtection="1">
      <protection locked="0"/>
    </xf>
    <xf numFmtId="49" fontId="32" fillId="0" borderId="0" xfId="0" applyNumberFormat="1" applyFont="1" applyAlignment="1" applyProtection="1">
      <alignment horizontal="left"/>
      <protection locked="0"/>
    </xf>
    <xf numFmtId="179" fontId="32" fillId="29" borderId="44" xfId="7" applyNumberFormat="1" applyFont="1" applyFill="1" applyBorder="1" applyProtection="1">
      <protection locked="0"/>
    </xf>
    <xf numFmtId="41" fontId="32" fillId="29" borderId="44" xfId="1" applyNumberFormat="1" applyFont="1" applyFill="1" applyBorder="1" applyProtection="1">
      <protection locked="0"/>
    </xf>
    <xf numFmtId="179" fontId="32" fillId="51" borderId="44" xfId="7" applyNumberFormat="1" applyFont="1" applyFill="1" applyBorder="1" applyProtection="1"/>
    <xf numFmtId="0" fontId="32" fillId="0" borderId="0" xfId="0" applyFont="1" applyProtection="1">
      <protection hidden="1"/>
    </xf>
    <xf numFmtId="49" fontId="32" fillId="0" borderId="62" xfId="0" applyNumberFormat="1" applyFont="1" applyBorder="1" applyAlignment="1">
      <alignment horizontal="right"/>
    </xf>
    <xf numFmtId="43" fontId="32" fillId="43" borderId="52" xfId="1" applyNumberFormat="1" applyFont="1" applyFill="1" applyBorder="1" applyProtection="1"/>
    <xf numFmtId="179" fontId="32" fillId="0" borderId="0" xfId="0" applyNumberFormat="1" applyFont="1" applyProtection="1">
      <protection hidden="1"/>
    </xf>
    <xf numFmtId="42" fontId="32" fillId="0" borderId="0" xfId="0" applyNumberFormat="1" applyFont="1" applyProtection="1">
      <protection hidden="1"/>
    </xf>
    <xf numFmtId="0" fontId="31" fillId="0" borderId="60" xfId="0" applyFont="1" applyBorder="1"/>
    <xf numFmtId="7" fontId="32" fillId="0" borderId="0" xfId="0" applyNumberFormat="1" applyFont="1"/>
    <xf numFmtId="0" fontId="21" fillId="0" borderId="53" xfId="0" applyFont="1" applyBorder="1" applyAlignment="1">
      <alignment vertical="top" wrapText="1"/>
    </xf>
    <xf numFmtId="0" fontId="22" fillId="0" borderId="53" xfId="0" applyFont="1" applyBorder="1" applyAlignment="1">
      <alignment vertical="top"/>
    </xf>
    <xf numFmtId="0" fontId="21" fillId="0" borderId="53" xfId="0" applyFont="1" applyBorder="1" applyAlignment="1">
      <alignment vertical="top"/>
    </xf>
    <xf numFmtId="0" fontId="23" fillId="0" borderId="53" xfId="0" applyFont="1" applyBorder="1" applyAlignment="1">
      <alignment vertical="top"/>
    </xf>
    <xf numFmtId="0" fontId="22" fillId="0" borderId="53" xfId="0" applyFont="1" applyBorder="1" applyAlignment="1">
      <alignment vertical="top" wrapText="1"/>
    </xf>
    <xf numFmtId="0" fontId="25" fillId="0" borderId="53" xfId="0" applyFont="1" applyBorder="1" applyAlignment="1">
      <alignment vertical="top"/>
    </xf>
    <xf numFmtId="0" fontId="1" fillId="66" borderId="1" xfId="0" applyFont="1" applyFill="1" applyBorder="1"/>
    <xf numFmtId="0" fontId="1" fillId="66" borderId="0" xfId="0" applyFont="1" applyFill="1"/>
    <xf numFmtId="166" fontId="1" fillId="66" borderId="0" xfId="0" applyNumberFormat="1" applyFont="1" applyFill="1"/>
    <xf numFmtId="0" fontId="1" fillId="66" borderId="2" xfId="0" applyFont="1" applyFill="1" applyBorder="1"/>
    <xf numFmtId="0" fontId="94" fillId="56" borderId="11" xfId="0" applyFont="1" applyFill="1" applyBorder="1"/>
    <xf numFmtId="0" fontId="56" fillId="56" borderId="5" xfId="0" applyFont="1" applyFill="1" applyBorder="1"/>
    <xf numFmtId="166" fontId="56" fillId="56" borderId="5" xfId="0" applyNumberFormat="1" applyFont="1" applyFill="1" applyBorder="1"/>
    <xf numFmtId="0" fontId="56" fillId="56" borderId="1" xfId="0" applyFont="1" applyFill="1" applyBorder="1"/>
    <xf numFmtId="0" fontId="56" fillId="56" borderId="0" xfId="0" applyFont="1" applyFill="1"/>
    <xf numFmtId="166" fontId="56" fillId="56" borderId="0" xfId="0" applyNumberFormat="1" applyFont="1" applyFill="1"/>
    <xf numFmtId="0" fontId="58" fillId="56" borderId="1" xfId="0" applyFont="1" applyFill="1" applyBorder="1"/>
    <xf numFmtId="0" fontId="56" fillId="56" borderId="0" xfId="0" applyFont="1" applyFill="1" applyAlignment="1" applyProtection="1">
      <alignment horizontal="center"/>
      <protection locked="0"/>
    </xf>
    <xf numFmtId="0" fontId="56" fillId="56" borderId="2" xfId="0" applyFont="1" applyFill="1" applyBorder="1" applyAlignment="1" applyProtection="1">
      <alignment horizontal="center"/>
      <protection locked="0"/>
    </xf>
    <xf numFmtId="0" fontId="58" fillId="56" borderId="0" xfId="0" applyFont="1" applyFill="1"/>
    <xf numFmtId="166" fontId="74" fillId="0" borderId="21" xfId="0" applyNumberFormat="1" applyFont="1" applyBorder="1"/>
    <xf numFmtId="0" fontId="95" fillId="21" borderId="1" xfId="0" applyFont="1" applyFill="1" applyBorder="1" applyProtection="1">
      <protection locked="0"/>
    </xf>
    <xf numFmtId="164" fontId="96" fillId="21" borderId="0" xfId="0" applyNumberFormat="1" applyFont="1" applyFill="1" applyProtection="1">
      <protection locked="0"/>
    </xf>
    <xf numFmtId="0" fontId="97" fillId="21" borderId="1" xfId="0" applyFont="1" applyFill="1" applyBorder="1" applyProtection="1">
      <protection locked="0"/>
    </xf>
    <xf numFmtId="0" fontId="95" fillId="21" borderId="11" xfId="0" applyFont="1" applyFill="1" applyBorder="1" applyProtection="1">
      <protection locked="0"/>
    </xf>
    <xf numFmtId="0" fontId="97" fillId="21" borderId="0" xfId="0" applyFont="1" applyFill="1"/>
    <xf numFmtId="0" fontId="98" fillId="6" borderId="0" xfId="0" applyFont="1" applyFill="1"/>
    <xf numFmtId="165" fontId="100" fillId="21" borderId="0" xfId="0" applyNumberFormat="1" applyFont="1" applyFill="1" applyAlignment="1" applyProtection="1">
      <alignment horizontal="right"/>
      <protection locked="0"/>
    </xf>
    <xf numFmtId="166" fontId="100" fillId="21" borderId="0" xfId="0" applyNumberFormat="1" applyFont="1" applyFill="1"/>
    <xf numFmtId="176" fontId="100" fillId="21" borderId="0" xfId="0" applyNumberFormat="1" applyFont="1" applyFill="1"/>
    <xf numFmtId="0" fontId="84" fillId="36" borderId="0" xfId="0" applyFont="1" applyFill="1" applyAlignment="1">
      <alignment wrapText="1"/>
    </xf>
    <xf numFmtId="0" fontId="84" fillId="36" borderId="0" xfId="0" applyFont="1" applyFill="1" applyProtection="1">
      <protection locked="0"/>
    </xf>
    <xf numFmtId="0" fontId="84" fillId="6" borderId="43" xfId="0" applyFont="1" applyFill="1" applyBorder="1" applyProtection="1">
      <protection locked="0"/>
    </xf>
    <xf numFmtId="0" fontId="84" fillId="6" borderId="44" xfId="0" applyFont="1" applyFill="1" applyBorder="1" applyProtection="1">
      <protection locked="0"/>
    </xf>
    <xf numFmtId="0" fontId="84" fillId="6" borderId="0" xfId="0" applyFont="1" applyFill="1" applyProtection="1">
      <protection locked="0"/>
    </xf>
    <xf numFmtId="0" fontId="84" fillId="6" borderId="13" xfId="0" applyFont="1" applyFill="1" applyBorder="1"/>
    <xf numFmtId="0" fontId="84" fillId="6" borderId="0" xfId="0" applyFont="1" applyFill="1"/>
    <xf numFmtId="0" fontId="84" fillId="6" borderId="0" xfId="0" applyFont="1" applyFill="1" applyAlignment="1">
      <alignment horizontal="right"/>
    </xf>
    <xf numFmtId="0" fontId="84" fillId="6" borderId="0" xfId="0" applyFont="1" applyFill="1" applyAlignment="1">
      <alignment horizontal="left"/>
    </xf>
    <xf numFmtId="0" fontId="84" fillId="10" borderId="0" xfId="0" applyFont="1" applyFill="1"/>
    <xf numFmtId="0" fontId="84" fillId="18" borderId="0" xfId="0" applyFont="1" applyFill="1"/>
    <xf numFmtId="0" fontId="84" fillId="37" borderId="0" xfId="0" applyFont="1" applyFill="1"/>
    <xf numFmtId="0" fontId="84" fillId="38" borderId="0" xfId="0" applyFont="1" applyFill="1"/>
    <xf numFmtId="164" fontId="84" fillId="6" borderId="0" xfId="0" applyNumberFormat="1" applyFont="1" applyFill="1"/>
    <xf numFmtId="164" fontId="84" fillId="38" borderId="0" xfId="0" applyNumberFormat="1" applyFont="1" applyFill="1"/>
    <xf numFmtId="164" fontId="84" fillId="37" borderId="0" xfId="0" applyNumberFormat="1" applyFont="1" applyFill="1"/>
    <xf numFmtId="164" fontId="95" fillId="21" borderId="8" xfId="0" applyNumberFormat="1" applyFont="1" applyFill="1" applyBorder="1"/>
    <xf numFmtId="164" fontId="96" fillId="6" borderId="0" xfId="0" applyNumberFormat="1" applyFont="1" applyFill="1"/>
    <xf numFmtId="0" fontId="102" fillId="3" borderId="7" xfId="0" applyFont="1" applyFill="1" applyBorder="1" applyAlignment="1" applyProtection="1">
      <alignment horizontal="center" wrapText="1"/>
      <protection locked="0"/>
    </xf>
    <xf numFmtId="164" fontId="103" fillId="6" borderId="3" xfId="0" applyNumberFormat="1" applyFont="1" applyFill="1" applyBorder="1"/>
    <xf numFmtId="164" fontId="102" fillId="6" borderId="0" xfId="0" applyNumberFormat="1" applyFont="1" applyFill="1"/>
    <xf numFmtId="0" fontId="95" fillId="22" borderId="3" xfId="0" applyFont="1" applyFill="1" applyBorder="1" applyProtection="1">
      <protection locked="0"/>
    </xf>
    <xf numFmtId="164" fontId="95" fillId="22" borderId="3" xfId="0" applyNumberFormat="1" applyFont="1" applyFill="1" applyBorder="1" applyProtection="1">
      <protection locked="0"/>
    </xf>
    <xf numFmtId="164" fontId="95" fillId="35" borderId="3" xfId="0" applyNumberFormat="1" applyFont="1" applyFill="1" applyBorder="1" applyProtection="1">
      <protection locked="0"/>
    </xf>
    <xf numFmtId="0" fontId="96" fillId="0" borderId="0" xfId="0" applyFont="1" applyProtection="1">
      <protection locked="0"/>
    </xf>
    <xf numFmtId="0" fontId="95" fillId="6" borderId="8" xfId="0" applyFont="1" applyFill="1" applyBorder="1" applyAlignment="1" applyProtection="1">
      <alignment horizontal="center"/>
      <protection locked="0"/>
    </xf>
    <xf numFmtId="164" fontId="104" fillId="6" borderId="2" xfId="0" applyNumberFormat="1" applyFont="1" applyFill="1" applyBorder="1"/>
    <xf numFmtId="164" fontId="96" fillId="6" borderId="0" xfId="0" applyNumberFormat="1" applyFont="1" applyFill="1" applyProtection="1">
      <protection locked="0"/>
    </xf>
    <xf numFmtId="164" fontId="96" fillId="6" borderId="2" xfId="0" applyNumberFormat="1" applyFont="1" applyFill="1" applyBorder="1"/>
    <xf numFmtId="0" fontId="102" fillId="3" borderId="1" xfId="0" applyFont="1" applyFill="1" applyBorder="1" applyAlignment="1" applyProtection="1">
      <alignment horizontal="center"/>
      <protection locked="0"/>
    </xf>
    <xf numFmtId="0" fontId="95" fillId="35" borderId="3" xfId="0" applyFont="1" applyFill="1" applyBorder="1" applyProtection="1">
      <protection locked="0"/>
    </xf>
    <xf numFmtId="0" fontId="96" fillId="6" borderId="8" xfId="0" applyFont="1" applyFill="1" applyBorder="1" applyAlignment="1" applyProtection="1">
      <alignment horizontal="center"/>
      <protection locked="0"/>
    </xf>
    <xf numFmtId="0" fontId="96" fillId="6" borderId="0" xfId="0" applyFont="1" applyFill="1" applyProtection="1">
      <protection locked="0"/>
    </xf>
    <xf numFmtId="0" fontId="96" fillId="6" borderId="0" xfId="0" applyFont="1" applyFill="1" applyAlignment="1" applyProtection="1">
      <alignment horizontal="center"/>
      <protection locked="0"/>
    </xf>
    <xf numFmtId="0" fontId="95" fillId="22" borderId="3" xfId="0" applyFont="1" applyFill="1" applyBorder="1" applyAlignment="1" applyProtection="1">
      <alignment wrapText="1"/>
      <protection locked="0"/>
    </xf>
    <xf numFmtId="164" fontId="95" fillId="21" borderId="8" xfId="0" applyNumberFormat="1" applyFont="1" applyFill="1" applyBorder="1" applyAlignment="1">
      <alignment horizontal="right"/>
    </xf>
    <xf numFmtId="0" fontId="102" fillId="3" borderId="0" xfId="0" applyFont="1" applyFill="1" applyAlignment="1" applyProtection="1">
      <alignment horizontal="center"/>
      <protection locked="0"/>
    </xf>
    <xf numFmtId="10" fontId="102" fillId="7" borderId="2" xfId="0" applyNumberFormat="1" applyFont="1" applyFill="1" applyBorder="1"/>
    <xf numFmtId="10" fontId="95" fillId="6" borderId="0" xfId="0" applyNumberFormat="1" applyFont="1" applyFill="1" applyProtection="1">
      <protection locked="0"/>
    </xf>
    <xf numFmtId="164" fontId="105" fillId="21" borderId="8" xfId="0" applyNumberFormat="1" applyFont="1" applyFill="1" applyBorder="1"/>
    <xf numFmtId="0" fontId="102" fillId="46" borderId="0" xfId="0" applyFont="1" applyFill="1" applyAlignment="1" applyProtection="1">
      <alignment horizontal="center"/>
      <protection locked="0"/>
    </xf>
    <xf numFmtId="10" fontId="102" fillId="46" borderId="2" xfId="0" applyNumberFormat="1" applyFont="1" applyFill="1" applyBorder="1"/>
    <xf numFmtId="164" fontId="106" fillId="21" borderId="8" xfId="0" applyNumberFormat="1" applyFont="1" applyFill="1" applyBorder="1"/>
    <xf numFmtId="0" fontId="95" fillId="6" borderId="0" xfId="0" applyFont="1" applyFill="1" applyProtection="1">
      <protection locked="0"/>
    </xf>
    <xf numFmtId="0" fontId="96" fillId="6" borderId="2" xfId="0" applyFont="1" applyFill="1" applyBorder="1" applyProtection="1">
      <protection locked="0"/>
    </xf>
    <xf numFmtId="0" fontId="102" fillId="3" borderId="1" xfId="0" applyFont="1" applyFill="1" applyBorder="1"/>
    <xf numFmtId="164" fontId="96" fillId="3" borderId="0" xfId="0" applyNumberFormat="1" applyFont="1" applyFill="1"/>
    <xf numFmtId="164" fontId="107" fillId="3" borderId="8" xfId="0" applyNumberFormat="1" applyFont="1" applyFill="1" applyBorder="1"/>
    <xf numFmtId="0" fontId="107" fillId="6" borderId="0" xfId="0" applyFont="1" applyFill="1" applyProtection="1">
      <protection locked="0"/>
    </xf>
    <xf numFmtId="0" fontId="95" fillId="0" borderId="3" xfId="0" applyFont="1" applyBorder="1" applyProtection="1">
      <protection locked="0"/>
    </xf>
    <xf numFmtId="0" fontId="96" fillId="3" borderId="0" xfId="0" applyFont="1" applyFill="1"/>
    <xf numFmtId="0" fontId="96" fillId="6" borderId="0" xfId="0" applyFont="1" applyFill="1"/>
    <xf numFmtId="0" fontId="96" fillId="22" borderId="5" xfId="0" applyFont="1" applyFill="1" applyBorder="1" applyProtection="1">
      <protection locked="0"/>
    </xf>
    <xf numFmtId="164" fontId="96" fillId="23" borderId="8" xfId="0" applyNumberFormat="1" applyFont="1" applyFill="1" applyBorder="1"/>
    <xf numFmtId="0" fontId="96" fillId="22" borderId="0" xfId="0" applyFont="1" applyFill="1" applyProtection="1">
      <protection locked="0"/>
    </xf>
    <xf numFmtId="164" fontId="96" fillId="22" borderId="8" xfId="0" applyNumberFormat="1" applyFont="1" applyFill="1" applyBorder="1" applyProtection="1">
      <protection locked="0"/>
    </xf>
    <xf numFmtId="0" fontId="95" fillId="22" borderId="0" xfId="0" applyFont="1" applyFill="1" applyProtection="1">
      <protection locked="0"/>
    </xf>
    <xf numFmtId="164" fontId="95" fillId="22" borderId="8" xfId="0" applyNumberFormat="1" applyFont="1" applyFill="1" applyBorder="1" applyProtection="1">
      <protection locked="0"/>
    </xf>
    <xf numFmtId="164" fontId="95" fillId="22" borderId="8" xfId="0" applyNumberFormat="1" applyFont="1" applyFill="1" applyBorder="1"/>
    <xf numFmtId="0" fontId="102" fillId="3" borderId="0" xfId="0" applyFont="1" applyFill="1"/>
    <xf numFmtId="0" fontId="108" fillId="6" borderId="0" xfId="0" applyFont="1" applyFill="1" applyProtection="1">
      <protection locked="0"/>
    </xf>
    <xf numFmtId="164" fontId="108" fillId="6" borderId="3" xfId="0" applyNumberFormat="1" applyFont="1" applyFill="1" applyBorder="1" applyProtection="1">
      <protection locked="0"/>
    </xf>
    <xf numFmtId="164" fontId="109" fillId="22" borderId="8" xfId="0" applyNumberFormat="1" applyFont="1" applyFill="1" applyBorder="1" applyProtection="1">
      <protection locked="0"/>
    </xf>
    <xf numFmtId="0" fontId="102" fillId="3" borderId="9" xfId="0" applyFont="1" applyFill="1" applyBorder="1" applyAlignment="1">
      <alignment horizontal="right"/>
    </xf>
    <xf numFmtId="164" fontId="96" fillId="6" borderId="10" xfId="0" applyNumberFormat="1" applyFont="1" applyFill="1" applyBorder="1"/>
    <xf numFmtId="0" fontId="96" fillId="0" borderId="0" xfId="0" applyFont="1"/>
    <xf numFmtId="0" fontId="111" fillId="6" borderId="0" xfId="0" applyFont="1" applyFill="1"/>
    <xf numFmtId="164" fontId="95" fillId="22" borderId="0" xfId="0" applyNumberFormat="1" applyFont="1" applyFill="1" applyProtection="1">
      <protection locked="0"/>
    </xf>
    <xf numFmtId="0" fontId="108" fillId="6" borderId="0" xfId="0" applyFont="1" applyFill="1"/>
    <xf numFmtId="164" fontId="108" fillId="6" borderId="3" xfId="0" applyNumberFormat="1" applyFont="1" applyFill="1" applyBorder="1"/>
    <xf numFmtId="0" fontId="110" fillId="22" borderId="0" xfId="0" applyFont="1" applyFill="1" applyProtection="1">
      <protection locked="0"/>
    </xf>
    <xf numFmtId="164" fontId="110" fillId="22" borderId="0" xfId="0" applyNumberFormat="1" applyFont="1" applyFill="1"/>
    <xf numFmtId="0" fontId="98" fillId="21" borderId="0" xfId="0" applyFont="1" applyFill="1"/>
    <xf numFmtId="166" fontId="98" fillId="21" borderId="0" xfId="0" applyNumberFormat="1" applyFont="1" applyFill="1"/>
    <xf numFmtId="0" fontId="99" fillId="0" borderId="0" xfId="0" applyFont="1"/>
    <xf numFmtId="164" fontId="76" fillId="6" borderId="43" xfId="0" applyNumberFormat="1" applyFont="1" applyFill="1" applyBorder="1" applyProtection="1">
      <protection locked="0"/>
    </xf>
    <xf numFmtId="0" fontId="76" fillId="6" borderId="43" xfId="0" applyFont="1" applyFill="1" applyBorder="1" applyProtection="1">
      <protection locked="0"/>
    </xf>
    <xf numFmtId="169" fontId="76" fillId="6" borderId="44" xfId="0" applyNumberFormat="1" applyFont="1" applyFill="1" applyBorder="1"/>
    <xf numFmtId="169" fontId="76" fillId="6" borderId="43" xfId="0" applyNumberFormat="1" applyFont="1" applyFill="1" applyBorder="1"/>
    <xf numFmtId="169" fontId="76" fillId="6" borderId="0" xfId="0" applyNumberFormat="1" applyFont="1" applyFill="1"/>
    <xf numFmtId="164" fontId="76" fillId="6" borderId="44" xfId="0" applyNumberFormat="1" applyFont="1" applyFill="1" applyBorder="1"/>
    <xf numFmtId="164" fontId="76" fillId="6" borderId="43" xfId="0" applyNumberFormat="1" applyFont="1" applyFill="1" applyBorder="1"/>
    <xf numFmtId="164" fontId="76" fillId="6" borderId="0" xfId="0" applyNumberFormat="1" applyFont="1" applyFill="1"/>
    <xf numFmtId="0" fontId="78" fillId="6" borderId="0" xfId="0" applyFont="1" applyFill="1" applyProtection="1">
      <protection locked="0"/>
    </xf>
    <xf numFmtId="168" fontId="44" fillId="6" borderId="0" xfId="0" applyNumberFormat="1" applyFont="1" applyFill="1" applyProtection="1">
      <protection locked="0"/>
    </xf>
    <xf numFmtId="0" fontId="44" fillId="6" borderId="0" xfId="0" applyFont="1" applyFill="1" applyProtection="1">
      <protection locked="0"/>
    </xf>
    <xf numFmtId="164" fontId="76" fillId="12" borderId="0" xfId="0" applyNumberFormat="1" applyFont="1" applyFill="1"/>
    <xf numFmtId="164" fontId="76" fillId="6" borderId="0" xfId="0" applyNumberFormat="1" applyFont="1" applyFill="1" applyProtection="1">
      <protection locked="0"/>
    </xf>
    <xf numFmtId="164" fontId="76" fillId="11" borderId="0" xfId="0" applyNumberFormat="1" applyFont="1" applyFill="1" applyProtection="1">
      <protection locked="0"/>
    </xf>
    <xf numFmtId="164" fontId="76" fillId="11" borderId="0" xfId="0" applyNumberFormat="1" applyFont="1" applyFill="1"/>
    <xf numFmtId="9" fontId="76" fillId="6" borderId="43" xfId="0" applyNumberFormat="1" applyFont="1" applyFill="1" applyBorder="1" applyProtection="1">
      <protection locked="0"/>
    </xf>
    <xf numFmtId="10" fontId="76" fillId="6" borderId="43" xfId="0" applyNumberFormat="1" applyFont="1" applyFill="1" applyBorder="1" applyProtection="1">
      <protection locked="0"/>
    </xf>
    <xf numFmtId="0" fontId="76" fillId="65" borderId="0" xfId="0" applyFont="1" applyFill="1"/>
    <xf numFmtId="4" fontId="76" fillId="6" borderId="43" xfId="0" applyNumberFormat="1" applyFont="1" applyFill="1" applyBorder="1"/>
    <xf numFmtId="10" fontId="76" fillId="6" borderId="43" xfId="0" applyNumberFormat="1" applyFont="1" applyFill="1" applyBorder="1"/>
    <xf numFmtId="176" fontId="76" fillId="6" borderId="43" xfId="0" applyNumberFormat="1" applyFont="1" applyFill="1" applyBorder="1"/>
    <xf numFmtId="0" fontId="76" fillId="6" borderId="43" xfId="0" applyFont="1" applyFill="1" applyBorder="1" applyAlignment="1">
      <alignment vertical="center"/>
    </xf>
    <xf numFmtId="0" fontId="76" fillId="65" borderId="43" xfId="0" applyFont="1" applyFill="1" applyBorder="1"/>
    <xf numFmtId="4" fontId="76" fillId="65" borderId="43" xfId="0" applyNumberFormat="1" applyFont="1" applyFill="1" applyBorder="1"/>
    <xf numFmtId="10" fontId="76" fillId="65" borderId="43" xfId="0" applyNumberFormat="1" applyFont="1" applyFill="1" applyBorder="1"/>
    <xf numFmtId="0" fontId="76" fillId="65" borderId="43" xfId="0" applyFont="1" applyFill="1" applyBorder="1" applyAlignment="1">
      <alignment vertical="center"/>
    </xf>
    <xf numFmtId="164" fontId="76" fillId="63" borderId="0" xfId="0" applyNumberFormat="1" applyFont="1" applyFill="1"/>
    <xf numFmtId="0" fontId="78" fillId="6" borderId="0" xfId="0" applyFont="1" applyFill="1"/>
    <xf numFmtId="164" fontId="44" fillId="60" borderId="0" xfId="0" applyNumberFormat="1" applyFont="1" applyFill="1" applyProtection="1">
      <protection locked="0"/>
    </xf>
    <xf numFmtId="164" fontId="44" fillId="60" borderId="0" xfId="0" applyNumberFormat="1" applyFont="1" applyFill="1"/>
    <xf numFmtId="0" fontId="44" fillId="61" borderId="0" xfId="0" applyFont="1" applyFill="1"/>
    <xf numFmtId="0" fontId="76" fillId="62" borderId="0" xfId="0" applyFont="1" applyFill="1"/>
    <xf numFmtId="0" fontId="76" fillId="62" borderId="43" xfId="0" applyFont="1" applyFill="1" applyBorder="1"/>
    <xf numFmtId="4" fontId="76" fillId="62" borderId="43" xfId="0" applyNumberFormat="1" applyFont="1" applyFill="1" applyBorder="1"/>
    <xf numFmtId="10" fontId="76" fillId="62" borderId="43" xfId="0" applyNumberFormat="1" applyFont="1" applyFill="1" applyBorder="1"/>
    <xf numFmtId="0" fontId="76" fillId="62" borderId="43" xfId="0" applyFont="1" applyFill="1" applyBorder="1" applyAlignment="1">
      <alignment vertical="center"/>
    </xf>
    <xf numFmtId="0" fontId="84" fillId="36" borderId="0" xfId="0" applyFont="1" applyFill="1"/>
    <xf numFmtId="0" fontId="84" fillId="9" borderId="0" xfId="0" applyFont="1" applyFill="1"/>
    <xf numFmtId="169" fontId="84" fillId="6" borderId="0" xfId="0" applyNumberFormat="1" applyFont="1" applyFill="1"/>
    <xf numFmtId="169" fontId="84" fillId="6" borderId="43" xfId="0" applyNumberFormat="1" applyFont="1" applyFill="1" applyBorder="1"/>
    <xf numFmtId="0" fontId="84" fillId="6" borderId="8" xfId="0" applyFont="1" applyFill="1" applyBorder="1"/>
    <xf numFmtId="169" fontId="84" fillId="6" borderId="8" xfId="3" applyNumberFormat="1" applyFont="1" applyFill="1" applyBorder="1" applyAlignment="1" applyProtection="1">
      <protection locked="0"/>
    </xf>
    <xf numFmtId="164" fontId="84" fillId="6" borderId="8" xfId="0" applyNumberFormat="1" applyFont="1" applyFill="1" applyBorder="1" applyProtection="1">
      <protection locked="0"/>
    </xf>
    <xf numFmtId="164" fontId="84" fillId="6" borderId="43" xfId="0" applyNumberFormat="1" applyFont="1" applyFill="1" applyBorder="1"/>
    <xf numFmtId="0" fontId="84" fillId="40" borderId="0" xfId="0" applyFont="1" applyFill="1"/>
    <xf numFmtId="0" fontId="84" fillId="40" borderId="43" xfId="0" applyFont="1" applyFill="1" applyBorder="1"/>
    <xf numFmtId="0" fontId="115" fillId="40" borderId="0" xfId="0" applyFont="1" applyFill="1"/>
    <xf numFmtId="168" fontId="115" fillId="40" borderId="0" xfId="0" applyNumberFormat="1" applyFont="1" applyFill="1" applyProtection="1">
      <protection locked="0"/>
    </xf>
    <xf numFmtId="0" fontId="116" fillId="40" borderId="0" xfId="0" applyFont="1" applyFill="1"/>
    <xf numFmtId="169" fontId="84" fillId="6" borderId="8" xfId="0" applyNumberFormat="1" applyFont="1" applyFill="1" applyBorder="1"/>
    <xf numFmtId="169" fontId="84" fillId="6" borderId="8" xfId="0" applyNumberFormat="1" applyFont="1" applyFill="1" applyBorder="1" applyProtection="1">
      <protection locked="0"/>
    </xf>
    <xf numFmtId="0" fontId="115" fillId="40" borderId="0" xfId="0" applyFont="1" applyFill="1" applyProtection="1">
      <protection locked="0"/>
    </xf>
    <xf numFmtId="176" fontId="84" fillId="40" borderId="43" xfId="0" applyNumberFormat="1" applyFont="1" applyFill="1" applyBorder="1"/>
    <xf numFmtId="0" fontId="84" fillId="39" borderId="0" xfId="0" applyFont="1" applyFill="1"/>
    <xf numFmtId="0" fontId="84" fillId="6" borderId="8" xfId="3" applyNumberFormat="1" applyFont="1" applyFill="1" applyBorder="1" applyAlignment="1" applyProtection="1">
      <protection locked="0"/>
    </xf>
    <xf numFmtId="0" fontId="84" fillId="6" borderId="8" xfId="0" applyFont="1" applyFill="1" applyBorder="1" applyProtection="1">
      <protection locked="0"/>
    </xf>
    <xf numFmtId="177" fontId="84" fillId="6" borderId="8" xfId="3" applyNumberFormat="1" applyFont="1" applyFill="1" applyBorder="1" applyAlignment="1" applyProtection="1">
      <protection locked="0"/>
    </xf>
    <xf numFmtId="177" fontId="84" fillId="6" borderId="8" xfId="0" applyNumberFormat="1" applyFont="1" applyFill="1" applyBorder="1" applyProtection="1">
      <protection locked="0"/>
    </xf>
    <xf numFmtId="177" fontId="84" fillId="6" borderId="8" xfId="0" applyNumberFormat="1" applyFont="1" applyFill="1" applyBorder="1"/>
    <xf numFmtId="169" fontId="84" fillId="6" borderId="44" xfId="3" applyNumberFormat="1" applyFont="1" applyFill="1" applyBorder="1" applyAlignment="1" applyProtection="1">
      <protection locked="0"/>
    </xf>
    <xf numFmtId="164" fontId="84" fillId="6" borderId="43" xfId="0" applyNumberFormat="1" applyFont="1" applyFill="1" applyBorder="1" applyProtection="1">
      <protection locked="0"/>
    </xf>
    <xf numFmtId="0" fontId="84" fillId="6" borderId="43" xfId="0" applyFont="1" applyFill="1" applyBorder="1"/>
    <xf numFmtId="169" fontId="84" fillId="6" borderId="43" xfId="3" applyNumberFormat="1" applyFont="1" applyFill="1" applyBorder="1" applyAlignment="1" applyProtection="1">
      <protection locked="0"/>
    </xf>
    <xf numFmtId="169" fontId="84" fillId="6" borderId="44" xfId="0" applyNumberFormat="1" applyFont="1" applyFill="1" applyBorder="1"/>
    <xf numFmtId="169" fontId="84" fillId="6" borderId="43" xfId="0" applyNumberFormat="1" applyFont="1" applyFill="1" applyBorder="1" applyProtection="1">
      <protection locked="0"/>
    </xf>
    <xf numFmtId="169" fontId="84" fillId="18" borderId="0" xfId="3" applyNumberFormat="1" applyFont="1" applyFill="1" applyBorder="1" applyAlignment="1" applyProtection="1">
      <protection locked="0"/>
    </xf>
    <xf numFmtId="164" fontId="84" fillId="18" borderId="0" xfId="0" applyNumberFormat="1" applyFont="1" applyFill="1" applyProtection="1">
      <protection locked="0"/>
    </xf>
    <xf numFmtId="169" fontId="84" fillId="6" borderId="0" xfId="3" applyNumberFormat="1" applyFont="1" applyFill="1" applyBorder="1" applyAlignment="1" applyProtection="1">
      <protection locked="0"/>
    </xf>
    <xf numFmtId="0" fontId="84" fillId="6" borderId="43" xfId="0" quotePrefix="1" applyFont="1" applyFill="1" applyBorder="1"/>
    <xf numFmtId="169" fontId="84" fillId="8" borderId="43" xfId="3" applyNumberFormat="1" applyFont="1" applyFill="1" applyBorder="1" applyAlignment="1" applyProtection="1">
      <protection locked="0"/>
    </xf>
    <xf numFmtId="164" fontId="84" fillId="8" borderId="43" xfId="0" applyNumberFormat="1" applyFont="1" applyFill="1" applyBorder="1" applyProtection="1">
      <protection locked="0"/>
    </xf>
    <xf numFmtId="0" fontId="84" fillId="8" borderId="43" xfId="0" applyFont="1" applyFill="1" applyBorder="1"/>
    <xf numFmtId="169" fontId="84" fillId="6" borderId="43" xfId="3" applyNumberFormat="1" applyFont="1" applyFill="1" applyBorder="1" applyAlignment="1" applyProtection="1"/>
    <xf numFmtId="0" fontId="84" fillId="41" borderId="0" xfId="0" applyFont="1" applyFill="1"/>
    <xf numFmtId="176" fontId="84" fillId="6" borderId="43" xfId="0" applyNumberFormat="1" applyFont="1" applyFill="1" applyBorder="1"/>
    <xf numFmtId="164" fontId="84" fillId="40" borderId="43" xfId="0" applyNumberFormat="1" applyFont="1" applyFill="1" applyBorder="1"/>
    <xf numFmtId="169" fontId="84" fillId="40" borderId="43" xfId="0" applyNumberFormat="1" applyFont="1" applyFill="1" applyBorder="1"/>
    <xf numFmtId="169" fontId="84" fillId="9" borderId="0" xfId="0" applyNumberFormat="1" applyFont="1" applyFill="1"/>
    <xf numFmtId="169" fontId="84" fillId="6" borderId="0" xfId="0" applyNumberFormat="1" applyFont="1" applyFill="1" applyProtection="1">
      <protection locked="0"/>
    </xf>
    <xf numFmtId="9" fontId="84" fillId="6" borderId="43" xfId="0" applyNumberFormat="1" applyFont="1" applyFill="1" applyBorder="1" applyProtection="1">
      <protection locked="0"/>
    </xf>
    <xf numFmtId="169" fontId="84" fillId="9" borderId="0" xfId="0" applyNumberFormat="1" applyFont="1" applyFill="1" applyProtection="1">
      <protection locked="0"/>
    </xf>
    <xf numFmtId="0" fontId="84" fillId="9" borderId="0" xfId="0" applyFont="1" applyFill="1" applyAlignment="1">
      <alignment horizontal="right"/>
    </xf>
    <xf numFmtId="169" fontId="84" fillId="18" borderId="0" xfId="0" applyNumberFormat="1" applyFont="1" applyFill="1"/>
    <xf numFmtId="4" fontId="84" fillId="6" borderId="43" xfId="0" applyNumberFormat="1" applyFont="1" applyFill="1" applyBorder="1"/>
    <xf numFmtId="10" fontId="84" fillId="6" borderId="43" xfId="0" applyNumberFormat="1" applyFont="1" applyFill="1" applyBorder="1"/>
    <xf numFmtId="0" fontId="84" fillId="6" borderId="43" xfId="0" applyFont="1" applyFill="1" applyBorder="1" applyAlignment="1">
      <alignment vertical="center"/>
    </xf>
    <xf numFmtId="0" fontId="84" fillId="37" borderId="43" xfId="0" applyFont="1" applyFill="1" applyBorder="1"/>
    <xf numFmtId="4" fontId="84" fillId="37" borderId="43" xfId="0" applyNumberFormat="1" applyFont="1" applyFill="1" applyBorder="1"/>
    <xf numFmtId="10" fontId="84" fillId="37" borderId="43" xfId="0" applyNumberFormat="1" applyFont="1" applyFill="1" applyBorder="1"/>
    <xf numFmtId="0" fontId="84" fillId="37" borderId="43" xfId="0" applyFont="1" applyFill="1" applyBorder="1" applyAlignment="1">
      <alignment vertical="center"/>
    </xf>
    <xf numFmtId="0" fontId="117" fillId="66" borderId="1" xfId="0" applyFont="1" applyFill="1" applyBorder="1"/>
    <xf numFmtId="0" fontId="117" fillId="66" borderId="0" xfId="0" applyFont="1" applyFill="1" applyAlignment="1">
      <alignment wrapText="1"/>
    </xf>
    <xf numFmtId="166" fontId="24" fillId="66" borderId="0" xfId="0" applyNumberFormat="1" applyFont="1" applyFill="1" applyAlignment="1">
      <alignment wrapText="1"/>
    </xf>
    <xf numFmtId="0" fontId="117" fillId="66" borderId="3" xfId="0" applyFont="1" applyFill="1" applyBorder="1" applyProtection="1">
      <protection locked="0"/>
    </xf>
    <xf numFmtId="0" fontId="117" fillId="6" borderId="3" xfId="0" applyFont="1" applyFill="1" applyBorder="1" applyProtection="1">
      <protection locked="0"/>
    </xf>
    <xf numFmtId="14" fontId="117" fillId="6" borderId="3" xfId="0" applyNumberFormat="1" applyFont="1" applyFill="1" applyBorder="1" applyProtection="1">
      <protection locked="0"/>
    </xf>
    <xf numFmtId="166" fontId="117" fillId="6" borderId="3" xfId="0" applyNumberFormat="1" applyFont="1" applyFill="1" applyBorder="1" applyProtection="1">
      <protection locked="0"/>
    </xf>
    <xf numFmtId="0" fontId="117" fillId="6" borderId="1" xfId="0" applyFont="1" applyFill="1" applyBorder="1" applyProtection="1">
      <protection locked="0"/>
    </xf>
    <xf numFmtId="166" fontId="117" fillId="6" borderId="3" xfId="0" applyNumberFormat="1" applyFont="1" applyFill="1" applyBorder="1"/>
    <xf numFmtId="0" fontId="117" fillId="22" borderId="3" xfId="0" applyFont="1" applyFill="1" applyBorder="1" applyProtection="1">
      <protection locked="0"/>
    </xf>
    <xf numFmtId="0" fontId="117" fillId="66" borderId="1" xfId="0" applyFont="1" applyFill="1" applyBorder="1" applyProtection="1">
      <protection locked="0"/>
    </xf>
    <xf numFmtId="166" fontId="117" fillId="66" borderId="3" xfId="0" applyNumberFormat="1" applyFont="1" applyFill="1" applyBorder="1"/>
    <xf numFmtId="166" fontId="117" fillId="66" borderId="3" xfId="0" applyNumberFormat="1" applyFont="1" applyFill="1" applyBorder="1" applyProtection="1">
      <protection locked="0"/>
    </xf>
    <xf numFmtId="0" fontId="117" fillId="66" borderId="0" xfId="0" applyFont="1" applyFill="1"/>
    <xf numFmtId="0" fontId="117" fillId="6" borderId="0" xfId="0" applyFont="1" applyFill="1" applyProtection="1">
      <protection locked="0"/>
    </xf>
    <xf numFmtId="164" fontId="118" fillId="22" borderId="8" xfId="0" applyNumberFormat="1" applyFont="1" applyFill="1" applyBorder="1" applyProtection="1">
      <protection locked="0"/>
    </xf>
    <xf numFmtId="0" fontId="21" fillId="0" borderId="124" xfId="0" applyFont="1" applyBorder="1" applyAlignment="1">
      <alignment vertical="top"/>
    </xf>
    <xf numFmtId="0" fontId="21" fillId="0" borderId="124" xfId="0" applyFont="1" applyBorder="1" applyAlignment="1">
      <alignment vertical="top" wrapText="1"/>
    </xf>
    <xf numFmtId="0" fontId="89" fillId="29" borderId="0" xfId="0" applyFont="1" applyFill="1"/>
    <xf numFmtId="0" fontId="32" fillId="29" borderId="0" xfId="0" applyFont="1" applyFill="1"/>
    <xf numFmtId="0" fontId="88" fillId="29" borderId="0" xfId="0" applyFont="1" applyFill="1"/>
    <xf numFmtId="0" fontId="66" fillId="3" borderId="3" xfId="0" applyFont="1" applyFill="1" applyBorder="1" applyAlignment="1">
      <alignment horizontal="center"/>
    </xf>
    <xf numFmtId="0" fontId="102" fillId="3" borderId="9" xfId="0" applyFont="1" applyFill="1" applyBorder="1" applyProtection="1">
      <protection locked="0"/>
    </xf>
    <xf numFmtId="164" fontId="110" fillId="22" borderId="3" xfId="0" applyNumberFormat="1" applyFont="1" applyFill="1" applyBorder="1" applyAlignment="1">
      <alignment horizontal="center"/>
    </xf>
    <xf numFmtId="166" fontId="74" fillId="22" borderId="34" xfId="0" applyNumberFormat="1" applyFont="1" applyFill="1" applyBorder="1" applyAlignment="1" applyProtection="1">
      <alignment horizontal="left" vertical="top" wrapText="1"/>
      <protection locked="0"/>
    </xf>
    <xf numFmtId="166" fontId="74" fillId="22" borderId="3" xfId="0" applyNumberFormat="1" applyFont="1" applyFill="1" applyBorder="1" applyAlignment="1" applyProtection="1">
      <alignment horizontal="center"/>
      <protection locked="0"/>
    </xf>
    <xf numFmtId="166" fontId="74" fillId="22" borderId="24" xfId="0" applyNumberFormat="1" applyFont="1" applyFill="1" applyBorder="1" applyAlignment="1" applyProtection="1">
      <alignment horizontal="center"/>
      <protection locked="0"/>
    </xf>
    <xf numFmtId="166" fontId="74" fillId="22" borderId="28" xfId="0" applyNumberFormat="1" applyFont="1" applyFill="1" applyBorder="1" applyAlignment="1">
      <alignment horizontal="center" wrapText="1"/>
    </xf>
    <xf numFmtId="166" fontId="74" fillId="22" borderId="26" xfId="0" applyNumberFormat="1" applyFont="1" applyFill="1" applyBorder="1" applyAlignment="1" applyProtection="1">
      <alignment horizontal="center"/>
      <protection locked="0"/>
    </xf>
    <xf numFmtId="166" fontId="74" fillId="32" borderId="3" xfId="0" applyNumberFormat="1" applyFont="1" applyFill="1" applyBorder="1" applyAlignment="1">
      <alignment horizontal="left"/>
    </xf>
    <xf numFmtId="166" fontId="74" fillId="22" borderId="3" xfId="0" applyNumberFormat="1" applyFont="1" applyFill="1" applyBorder="1" applyAlignment="1">
      <alignment horizontal="center"/>
    </xf>
    <xf numFmtId="166" fontId="74" fillId="22" borderId="47" xfId="0" applyNumberFormat="1" applyFont="1" applyFill="1" applyBorder="1" applyAlignment="1">
      <alignment horizontal="center"/>
    </xf>
    <xf numFmtId="166" fontId="74" fillId="22" borderId="8" xfId="0" applyNumberFormat="1" applyFont="1" applyFill="1" applyBorder="1" applyAlignment="1">
      <alignment horizontal="center"/>
    </xf>
    <xf numFmtId="166" fontId="74" fillId="22" borderId="19" xfId="0" applyNumberFormat="1" applyFont="1" applyFill="1" applyBorder="1" applyAlignment="1">
      <alignment horizontal="center"/>
    </xf>
    <xf numFmtId="166" fontId="74" fillId="22" borderId="48" xfId="0" applyNumberFormat="1" applyFont="1" applyFill="1" applyBorder="1" applyAlignment="1">
      <alignment horizontal="center"/>
    </xf>
    <xf numFmtId="166" fontId="74" fillId="22" borderId="28" xfId="0" applyNumberFormat="1" applyFont="1" applyFill="1" applyBorder="1" applyAlignment="1">
      <alignment horizontal="center"/>
    </xf>
    <xf numFmtId="166" fontId="74" fillId="22" borderId="15" xfId="0" applyNumberFormat="1" applyFont="1" applyFill="1" applyBorder="1" applyAlignment="1">
      <alignment horizontal="left"/>
    </xf>
    <xf numFmtId="166" fontId="74" fillId="22" borderId="29" xfId="0" applyNumberFormat="1" applyFont="1" applyFill="1" applyBorder="1" applyAlignment="1">
      <alignment horizontal="center"/>
    </xf>
    <xf numFmtId="166" fontId="74" fillId="22" borderId="17" xfId="0" applyNumberFormat="1" applyFont="1" applyFill="1" applyBorder="1" applyAlignment="1">
      <alignment horizontal="left"/>
    </xf>
    <xf numFmtId="166" fontId="74" fillId="22" borderId="20" xfId="0" applyNumberFormat="1" applyFont="1" applyFill="1" applyBorder="1" applyAlignment="1">
      <alignment horizontal="center"/>
    </xf>
    <xf numFmtId="166" fontId="74" fillId="22" borderId="27" xfId="0" applyNumberFormat="1" applyFont="1" applyFill="1" applyBorder="1" applyAlignment="1">
      <alignment horizontal="center"/>
    </xf>
    <xf numFmtId="166" fontId="74" fillId="22" borderId="24" xfId="0" applyNumberFormat="1" applyFont="1" applyFill="1" applyBorder="1" applyAlignment="1">
      <alignment horizontal="left"/>
    </xf>
    <xf numFmtId="166" fontId="74" fillId="32" borderId="3" xfId="0" applyNumberFormat="1" applyFont="1" applyFill="1" applyBorder="1" applyAlignment="1">
      <alignment horizontal="center"/>
    </xf>
    <xf numFmtId="166" fontId="74" fillId="22" borderId="0" xfId="0" applyNumberFormat="1" applyFont="1" applyFill="1" applyAlignment="1">
      <alignment horizontal="left"/>
    </xf>
    <xf numFmtId="166" fontId="74" fillId="22" borderId="2" xfId="0" applyNumberFormat="1" applyFont="1" applyFill="1" applyBorder="1" applyAlignment="1">
      <alignment horizontal="left"/>
    </xf>
    <xf numFmtId="166" fontId="74" fillId="22" borderId="19" xfId="0" applyNumberFormat="1" applyFont="1" applyFill="1" applyBorder="1" applyAlignment="1">
      <alignment horizontal="left"/>
    </xf>
    <xf numFmtId="166" fontId="74" fillId="22" borderId="0" xfId="0" applyNumberFormat="1" applyFont="1" applyFill="1" applyAlignment="1">
      <alignment horizontal="left" wrapText="1"/>
    </xf>
    <xf numFmtId="166" fontId="75" fillId="42" borderId="5" xfId="0" applyNumberFormat="1" applyFont="1" applyFill="1" applyBorder="1" applyAlignment="1">
      <alignment horizontal="center"/>
    </xf>
    <xf numFmtId="166" fontId="74" fillId="30" borderId="0" xfId="0" applyNumberFormat="1" applyFont="1" applyFill="1" applyAlignment="1">
      <alignment horizontal="left"/>
    </xf>
    <xf numFmtId="175" fontId="74" fillId="22" borderId="3" xfId="0" applyNumberFormat="1" applyFont="1" applyFill="1" applyBorder="1" applyAlignment="1" applyProtection="1">
      <alignment horizontal="center"/>
      <protection locked="0"/>
    </xf>
    <xf numFmtId="14" fontId="74" fillId="22" borderId="3" xfId="0" applyNumberFormat="1" applyFont="1" applyFill="1" applyBorder="1" applyAlignment="1" applyProtection="1">
      <alignment horizontal="center"/>
      <protection locked="0"/>
    </xf>
    <xf numFmtId="166" fontId="76" fillId="6" borderId="34" xfId="0" applyNumberFormat="1" applyFont="1" applyFill="1" applyBorder="1" applyAlignment="1" applyProtection="1">
      <alignment horizontal="left" vertical="top" wrapText="1"/>
      <protection locked="0"/>
    </xf>
    <xf numFmtId="166" fontId="76" fillId="6" borderId="3" xfId="0" applyNumberFormat="1" applyFont="1" applyFill="1" applyBorder="1" applyAlignment="1" applyProtection="1">
      <alignment horizontal="center"/>
      <protection locked="0"/>
    </xf>
    <xf numFmtId="166" fontId="76" fillId="6" borderId="24" xfId="0" applyNumberFormat="1" applyFont="1" applyFill="1" applyBorder="1" applyAlignment="1" applyProtection="1">
      <alignment horizontal="center"/>
      <protection locked="0"/>
    </xf>
    <xf numFmtId="166" fontId="76" fillId="6" borderId="28" xfId="0" applyNumberFormat="1" applyFont="1" applyFill="1" applyBorder="1" applyAlignment="1">
      <alignment horizontal="center" wrapText="1"/>
    </xf>
    <xf numFmtId="166" fontId="76" fillId="6" borderId="26" xfId="0" applyNumberFormat="1" applyFont="1" applyFill="1" applyBorder="1" applyAlignment="1" applyProtection="1">
      <alignment horizontal="center"/>
      <protection locked="0"/>
    </xf>
    <xf numFmtId="166" fontId="44" fillId="54" borderId="3" xfId="0" applyNumberFormat="1" applyFont="1" applyFill="1" applyBorder="1" applyAlignment="1">
      <alignment horizontal="left"/>
    </xf>
    <xf numFmtId="166" fontId="76" fillId="6" borderId="3" xfId="0" applyNumberFormat="1" applyFont="1" applyFill="1" applyBorder="1" applyAlignment="1">
      <alignment horizontal="center"/>
    </xf>
    <xf numFmtId="166" fontId="76" fillId="6" borderId="47" xfId="0" applyNumberFormat="1" applyFont="1" applyFill="1" applyBorder="1" applyAlignment="1">
      <alignment horizontal="center"/>
    </xf>
    <xf numFmtId="166" fontId="76" fillId="6" borderId="8" xfId="0" applyNumberFormat="1" applyFont="1" applyFill="1" applyBorder="1" applyAlignment="1">
      <alignment horizontal="center"/>
    </xf>
    <xf numFmtId="166" fontId="76" fillId="6" borderId="19" xfId="0" applyNumberFormat="1" applyFont="1" applyFill="1" applyBorder="1" applyAlignment="1">
      <alignment horizontal="center"/>
    </xf>
    <xf numFmtId="166" fontId="76" fillId="6" borderId="48" xfId="0" applyNumberFormat="1" applyFont="1" applyFill="1" applyBorder="1" applyAlignment="1">
      <alignment horizontal="center"/>
    </xf>
    <xf numFmtId="166" fontId="76" fillId="6" borderId="28" xfId="0" applyNumberFormat="1" applyFont="1" applyFill="1" applyBorder="1" applyAlignment="1">
      <alignment horizontal="center"/>
    </xf>
    <xf numFmtId="166" fontId="76" fillId="6" borderId="15" xfId="0" applyNumberFormat="1" applyFont="1" applyFill="1" applyBorder="1" applyAlignment="1">
      <alignment horizontal="left"/>
    </xf>
    <xf numFmtId="166" fontId="76" fillId="6" borderId="29" xfId="0" applyNumberFormat="1" applyFont="1" applyFill="1" applyBorder="1" applyAlignment="1">
      <alignment horizontal="center"/>
    </xf>
    <xf numFmtId="166" fontId="76" fillId="6" borderId="17" xfId="0" applyNumberFormat="1" applyFont="1" applyFill="1" applyBorder="1" applyAlignment="1">
      <alignment horizontal="left"/>
    </xf>
    <xf numFmtId="166" fontId="76" fillId="6" borderId="20" xfId="0" applyNumberFormat="1" applyFont="1" applyFill="1" applyBorder="1" applyAlignment="1">
      <alignment horizontal="center"/>
    </xf>
    <xf numFmtId="166" fontId="76" fillId="6" borderId="27" xfId="0" applyNumberFormat="1" applyFont="1" applyFill="1" applyBorder="1" applyAlignment="1">
      <alignment horizontal="center"/>
    </xf>
    <xf numFmtId="166" fontId="76" fillId="6" borderId="24" xfId="0" applyNumberFormat="1" applyFont="1" applyFill="1" applyBorder="1" applyAlignment="1">
      <alignment horizontal="left"/>
    </xf>
    <xf numFmtId="166" fontId="44" fillId="54" borderId="3" xfId="0" applyNumberFormat="1" applyFont="1" applyFill="1" applyBorder="1" applyAlignment="1">
      <alignment horizontal="center"/>
    </xf>
    <xf numFmtId="166" fontId="76" fillId="6" borderId="0" xfId="0" applyNumberFormat="1" applyFont="1" applyFill="1" applyAlignment="1">
      <alignment horizontal="left"/>
    </xf>
    <xf numFmtId="166" fontId="76" fillId="6" borderId="2" xfId="0" applyNumberFormat="1" applyFont="1" applyFill="1" applyBorder="1" applyAlignment="1">
      <alignment horizontal="left"/>
    </xf>
    <xf numFmtId="166" fontId="76" fillId="6" borderId="19" xfId="0" applyNumberFormat="1" applyFont="1" applyFill="1" applyBorder="1" applyAlignment="1">
      <alignment horizontal="left"/>
    </xf>
    <xf numFmtId="166" fontId="76" fillId="6" borderId="0" xfId="0" applyNumberFormat="1" applyFont="1" applyFill="1" applyAlignment="1">
      <alignment horizontal="left" wrapText="1"/>
    </xf>
    <xf numFmtId="166" fontId="77" fillId="54" borderId="5" xfId="0" applyNumberFormat="1" applyFont="1" applyFill="1" applyBorder="1" applyAlignment="1">
      <alignment horizontal="center"/>
    </xf>
    <xf numFmtId="175" fontId="76" fillId="6" borderId="3" xfId="0" applyNumberFormat="1" applyFont="1" applyFill="1" applyBorder="1" applyAlignment="1" applyProtection="1">
      <alignment horizontal="center"/>
      <protection locked="0"/>
    </xf>
    <xf numFmtId="14" fontId="76" fillId="6" borderId="3" xfId="0" applyNumberFormat="1" applyFont="1" applyFill="1" applyBorder="1" applyAlignment="1" applyProtection="1">
      <alignment horizontal="center"/>
      <protection locked="0"/>
    </xf>
    <xf numFmtId="166" fontId="44" fillId="57" borderId="3" xfId="0" applyNumberFormat="1" applyFont="1" applyFill="1" applyBorder="1" applyAlignment="1">
      <alignment horizontal="left"/>
    </xf>
    <xf numFmtId="166" fontId="44" fillId="57" borderId="5" xfId="0" applyNumberFormat="1" applyFont="1" applyFill="1" applyBorder="1" applyAlignment="1">
      <alignment horizontal="center"/>
    </xf>
    <xf numFmtId="166" fontId="44" fillId="57" borderId="3" xfId="0" applyNumberFormat="1" applyFont="1" applyFill="1" applyBorder="1" applyAlignment="1">
      <alignment horizontal="center"/>
    </xf>
    <xf numFmtId="180" fontId="33" fillId="0" borderId="55" xfId="0" applyNumberFormat="1" applyFont="1" applyBorder="1" applyAlignment="1" applyProtection="1">
      <alignment horizontal="left"/>
      <protection locked="0"/>
    </xf>
    <xf numFmtId="0" fontId="32" fillId="0" borderId="55" xfId="0" applyFont="1" applyBorder="1" applyAlignment="1" applyProtection="1">
      <alignment horizontal="left"/>
      <protection locked="0"/>
    </xf>
    <xf numFmtId="49" fontId="33" fillId="51" borderId="61" xfId="0" applyNumberFormat="1" applyFont="1" applyFill="1" applyBorder="1" applyAlignment="1" applyProtection="1">
      <alignment horizontal="left"/>
      <protection locked="0"/>
    </xf>
    <xf numFmtId="49" fontId="33" fillId="51" borderId="62" xfId="0" applyNumberFormat="1" applyFont="1" applyFill="1" applyBorder="1" applyAlignment="1" applyProtection="1">
      <alignment horizontal="left"/>
      <protection locked="0"/>
    </xf>
    <xf numFmtId="0" fontId="33" fillId="0" borderId="55" xfId="0" applyFont="1" applyBorder="1" applyAlignment="1">
      <alignment horizontal="left" wrapText="1"/>
    </xf>
    <xf numFmtId="0" fontId="89" fillId="0" borderId="0" xfId="0" applyFont="1" applyAlignment="1">
      <alignment horizontal="left" vertical="center" wrapText="1"/>
    </xf>
    <xf numFmtId="0" fontId="47" fillId="0" borderId="0" xfId="0" applyFont="1" applyAlignment="1">
      <alignment horizontal="left" vertical="center" wrapText="1"/>
    </xf>
    <xf numFmtId="0" fontId="91" fillId="0" borderId="0" xfId="0" applyFont="1" applyAlignment="1">
      <alignment horizontal="center" vertical="center" wrapText="1"/>
    </xf>
    <xf numFmtId="0" fontId="92" fillId="0" borderId="0" xfId="0" applyFont="1" applyAlignment="1">
      <alignment horizontal="center" vertical="center" wrapText="1"/>
    </xf>
    <xf numFmtId="0" fontId="32" fillId="0" borderId="0" xfId="0" applyFont="1" applyAlignment="1">
      <alignment horizontal="center"/>
    </xf>
    <xf numFmtId="49" fontId="32" fillId="0" borderId="60" xfId="0" applyNumberFormat="1" applyFont="1" applyBorder="1" applyAlignment="1">
      <alignment horizontal="left" indent="1"/>
    </xf>
    <xf numFmtId="0" fontId="93" fillId="29" borderId="61" xfId="0" applyFont="1" applyFill="1" applyBorder="1" applyAlignment="1" applyProtection="1">
      <alignment horizontal="left" vertical="top" wrapText="1"/>
      <protection locked="0"/>
    </xf>
    <xf numFmtId="0" fontId="93" fillId="29" borderId="62" xfId="0" applyFont="1" applyFill="1" applyBorder="1" applyAlignment="1" applyProtection="1">
      <alignment horizontal="left" vertical="top" wrapText="1"/>
      <protection locked="0"/>
    </xf>
    <xf numFmtId="0" fontId="93" fillId="29" borderId="44" xfId="0" applyFont="1" applyFill="1" applyBorder="1" applyAlignment="1" applyProtection="1">
      <alignment horizontal="left" vertical="top" wrapText="1"/>
      <protection locked="0"/>
    </xf>
    <xf numFmtId="49" fontId="90" fillId="51" borderId="61" xfId="0" applyNumberFormat="1" applyFont="1" applyFill="1" applyBorder="1" applyAlignment="1" applyProtection="1">
      <alignment horizontal="center" vertical="center"/>
      <protection locked="0"/>
    </xf>
    <xf numFmtId="49" fontId="90" fillId="51" borderId="62" xfId="0" applyNumberFormat="1" applyFont="1" applyFill="1" applyBorder="1" applyAlignment="1" applyProtection="1">
      <alignment horizontal="center" vertical="center"/>
      <protection locked="0"/>
    </xf>
    <xf numFmtId="49" fontId="90" fillId="51" borderId="44" xfId="0" applyNumberFormat="1" applyFont="1" applyFill="1" applyBorder="1" applyAlignment="1" applyProtection="1">
      <alignment horizontal="center" vertical="center"/>
      <protection locked="0"/>
    </xf>
    <xf numFmtId="49" fontId="32" fillId="0" borderId="65" xfId="0" applyNumberFormat="1" applyFont="1" applyBorder="1" applyAlignment="1">
      <alignment horizontal="left"/>
    </xf>
    <xf numFmtId="49" fontId="32" fillId="0" borderId="60" xfId="0" applyNumberFormat="1" applyFont="1" applyBorder="1" applyAlignment="1">
      <alignment horizontal="left"/>
    </xf>
    <xf numFmtId="49" fontId="32" fillId="0" borderId="61" xfId="0" applyNumberFormat="1" applyFont="1" applyBorder="1" applyAlignment="1">
      <alignment horizontal="left"/>
    </xf>
    <xf numFmtId="49" fontId="32" fillId="0" borderId="62" xfId="0" applyNumberFormat="1" applyFont="1" applyBorder="1" applyAlignment="1">
      <alignment horizontal="left"/>
    </xf>
    <xf numFmtId="49" fontId="32" fillId="0" borderId="61" xfId="0" applyNumberFormat="1" applyFont="1" applyBorder="1" applyAlignment="1">
      <alignment horizontal="left" wrapText="1"/>
    </xf>
    <xf numFmtId="49" fontId="32" fillId="0" borderId="62" xfId="0" applyNumberFormat="1" applyFont="1" applyBorder="1" applyAlignment="1">
      <alignment horizontal="left" wrapText="1"/>
    </xf>
    <xf numFmtId="49" fontId="32" fillId="0" borderId="63" xfId="0" applyNumberFormat="1" applyFont="1" applyBorder="1" applyAlignment="1">
      <alignment horizontal="left" wrapText="1"/>
    </xf>
    <xf numFmtId="49" fontId="32" fillId="0" borderId="55" xfId="0" applyNumberFormat="1" applyFont="1" applyBorder="1" applyAlignment="1">
      <alignment horizontal="left" wrapText="1"/>
    </xf>
    <xf numFmtId="49" fontId="32" fillId="0" borderId="63" xfId="0" applyNumberFormat="1" applyFont="1" applyBorder="1" applyAlignment="1">
      <alignment horizontal="left"/>
    </xf>
    <xf numFmtId="49" fontId="32" fillId="0" borderId="55" xfId="0" applyNumberFormat="1" applyFont="1" applyBorder="1" applyAlignment="1">
      <alignment horizontal="left"/>
    </xf>
    <xf numFmtId="49" fontId="34" fillId="0" borderId="0" xfId="0" applyNumberFormat="1" applyFont="1" applyAlignment="1">
      <alignment horizontal="left" wrapText="1"/>
    </xf>
    <xf numFmtId="49" fontId="89" fillId="43" borderId="61" xfId="0" applyNumberFormat="1" applyFont="1" applyFill="1" applyBorder="1" applyAlignment="1" applyProtection="1">
      <alignment horizontal="left"/>
      <protection locked="0"/>
    </xf>
    <xf numFmtId="49" fontId="89" fillId="43" borderId="62" xfId="0" applyNumberFormat="1" applyFont="1" applyFill="1" applyBorder="1" applyAlignment="1" applyProtection="1">
      <alignment horizontal="left"/>
      <protection locked="0"/>
    </xf>
    <xf numFmtId="49" fontId="89" fillId="43" borderId="44" xfId="0" applyNumberFormat="1" applyFont="1" applyFill="1" applyBorder="1" applyAlignment="1" applyProtection="1">
      <alignment horizontal="left"/>
      <protection locked="0"/>
    </xf>
    <xf numFmtId="0" fontId="89" fillId="0" borderId="0" xfId="0" applyFont="1" applyAlignment="1">
      <alignment horizontal="right"/>
    </xf>
    <xf numFmtId="0" fontId="32" fillId="0" borderId="0" xfId="0" applyFont="1" applyAlignment="1">
      <alignment horizontal="right"/>
    </xf>
    <xf numFmtId="0" fontId="82" fillId="0" borderId="0" xfId="0" applyFont="1" applyAlignment="1">
      <alignment horizontal="right"/>
    </xf>
    <xf numFmtId="0" fontId="31" fillId="0" borderId="0" xfId="0" applyFont="1" applyAlignment="1">
      <alignment horizontal="right"/>
    </xf>
    <xf numFmtId="49" fontId="89" fillId="43" borderId="43" xfId="0" applyNumberFormat="1" applyFont="1" applyFill="1" applyBorder="1" applyAlignment="1" applyProtection="1">
      <alignment horizontal="left"/>
      <protection locked="0"/>
    </xf>
    <xf numFmtId="0" fontId="32" fillId="0" borderId="102" xfId="4" applyFont="1" applyBorder="1" applyAlignment="1">
      <alignment horizontal="left" vertical="top" wrapText="1"/>
    </xf>
    <xf numFmtId="0" fontId="32" fillId="0" borderId="109" xfId="4" applyFont="1" applyBorder="1" applyAlignment="1">
      <alignment horizontal="left" vertical="top" wrapText="1"/>
    </xf>
    <xf numFmtId="0" fontId="32" fillId="0" borderId="110" xfId="4" applyFont="1" applyBorder="1" applyAlignment="1">
      <alignment horizontal="left" vertical="top" wrapText="1"/>
    </xf>
    <xf numFmtId="0" fontId="32" fillId="0" borderId="103" xfId="4" applyFont="1" applyBorder="1" applyAlignment="1">
      <alignment horizontal="left" vertical="top" wrapText="1"/>
    </xf>
    <xf numFmtId="0" fontId="32" fillId="0" borderId="104" xfId="4" applyFont="1" applyBorder="1" applyAlignment="1">
      <alignment horizontal="left" vertical="top" wrapText="1"/>
    </xf>
    <xf numFmtId="0" fontId="32" fillId="29" borderId="0" xfId="4" applyFont="1" applyFill="1" applyAlignment="1" applyProtection="1">
      <alignment horizontal="left" vertical="top" wrapText="1"/>
      <protection locked="0"/>
    </xf>
    <xf numFmtId="0" fontId="29" fillId="0" borderId="77" xfId="4" applyFont="1" applyBorder="1" applyAlignment="1">
      <alignment horizontal="left" vertical="top" wrapText="1"/>
    </xf>
    <xf numFmtId="0" fontId="29" fillId="0" borderId="69" xfId="4" applyFont="1" applyBorder="1" applyAlignment="1">
      <alignment horizontal="left" vertical="top" wrapText="1"/>
    </xf>
    <xf numFmtId="0" fontId="29" fillId="0" borderId="70" xfId="4" applyFont="1" applyBorder="1" applyAlignment="1">
      <alignment horizontal="left" vertical="top" wrapText="1"/>
    </xf>
    <xf numFmtId="44" fontId="35" fillId="29" borderId="77" xfId="7" applyFont="1" applyFill="1" applyBorder="1" applyAlignment="1" applyProtection="1">
      <alignment horizontal="left" vertical="center" wrapText="1"/>
      <protection locked="0"/>
    </xf>
    <xf numFmtId="44" fontId="35" fillId="29" borderId="69" xfId="7" applyFont="1" applyFill="1" applyBorder="1" applyAlignment="1" applyProtection="1">
      <alignment horizontal="left" vertical="center" wrapText="1"/>
      <protection locked="0"/>
    </xf>
    <xf numFmtId="44" fontId="35" fillId="29" borderId="70" xfId="7" applyFont="1" applyFill="1" applyBorder="1" applyAlignment="1" applyProtection="1">
      <alignment horizontal="left" vertical="center" wrapText="1"/>
      <protection locked="0"/>
    </xf>
    <xf numFmtId="0" fontId="31" fillId="48" borderId="77" xfId="4" applyFont="1" applyFill="1" applyBorder="1" applyAlignment="1">
      <alignment horizontal="left" vertical="top" wrapText="1"/>
    </xf>
    <xf numFmtId="0" fontId="31" fillId="48" borderId="70" xfId="4" applyFont="1" applyFill="1" applyBorder="1" applyAlignment="1">
      <alignment horizontal="left" vertical="top" wrapText="1"/>
    </xf>
    <xf numFmtId="0" fontId="31" fillId="48" borderId="77" xfId="4" applyFont="1" applyFill="1" applyBorder="1" applyAlignment="1">
      <alignment horizontal="center" vertical="top" wrapText="1"/>
    </xf>
    <xf numFmtId="0" fontId="31" fillId="48" borderId="70" xfId="4" applyFont="1" applyFill="1" applyBorder="1" applyAlignment="1">
      <alignment horizontal="center" vertical="top" wrapText="1"/>
    </xf>
    <xf numFmtId="0" fontId="31" fillId="48" borderId="69" xfId="4" applyFont="1" applyFill="1" applyBorder="1" applyAlignment="1">
      <alignment horizontal="center" vertical="top" wrapText="1"/>
    </xf>
    <xf numFmtId="0" fontId="29" fillId="0" borderId="105" xfId="4" applyFont="1" applyBorder="1" applyAlignment="1">
      <alignment horizontal="left" vertical="top" wrapText="1"/>
    </xf>
    <xf numFmtId="0" fontId="29" fillId="0" borderId="106" xfId="4" applyFont="1" applyBorder="1" applyAlignment="1">
      <alignment horizontal="left" vertical="top" wrapText="1"/>
    </xf>
    <xf numFmtId="0" fontId="29" fillId="0" borderId="107" xfId="4" applyFont="1" applyBorder="1" applyAlignment="1">
      <alignment horizontal="left" vertical="top" wrapText="1"/>
    </xf>
    <xf numFmtId="0" fontId="29" fillId="0" borderId="123" xfId="4" applyFont="1" applyBorder="1" applyAlignment="1">
      <alignment horizontal="left" vertical="top" wrapText="1"/>
    </xf>
    <xf numFmtId="0" fontId="29" fillId="0" borderId="108" xfId="4" applyFont="1" applyBorder="1" applyAlignment="1">
      <alignment horizontal="left" vertical="top" wrapText="1"/>
    </xf>
    <xf numFmtId="0" fontId="32" fillId="0" borderId="91" xfId="4" applyFont="1" applyBorder="1" applyAlignment="1">
      <alignment horizontal="left" vertical="top" wrapText="1"/>
    </xf>
    <xf numFmtId="0" fontId="32" fillId="0" borderId="92" xfId="4" applyFont="1" applyBorder="1" applyAlignment="1">
      <alignment horizontal="left" vertical="top" wrapText="1"/>
    </xf>
    <xf numFmtId="0" fontId="29" fillId="0" borderId="94" xfId="4" applyFont="1" applyBorder="1" applyAlignment="1">
      <alignment horizontal="left" vertical="top" wrapText="1" indent="2"/>
    </xf>
    <xf numFmtId="0" fontId="29" fillId="0" borderId="95" xfId="4" applyFont="1" applyBorder="1" applyAlignment="1">
      <alignment horizontal="left" vertical="top" wrapText="1" indent="2"/>
    </xf>
    <xf numFmtId="0" fontId="29" fillId="0" borderId="96" xfId="4" applyFont="1" applyBorder="1" applyAlignment="1">
      <alignment horizontal="left" vertical="top" wrapText="1" indent="2"/>
    </xf>
    <xf numFmtId="0" fontId="29" fillId="47" borderId="98" xfId="4" applyFont="1" applyFill="1" applyBorder="1" applyAlignment="1">
      <alignment horizontal="left" vertical="top" wrapText="1"/>
    </xf>
    <xf numFmtId="0" fontId="29" fillId="47" borderId="99" xfId="4" applyFont="1" applyFill="1" applyBorder="1" applyAlignment="1">
      <alignment horizontal="left" vertical="top" wrapText="1"/>
    </xf>
    <xf numFmtId="0" fontId="29" fillId="47" borderId="100" xfId="4" applyFont="1" applyFill="1" applyBorder="1" applyAlignment="1">
      <alignment horizontal="left" vertical="top" wrapText="1"/>
    </xf>
    <xf numFmtId="0" fontId="29" fillId="47" borderId="101" xfId="4" applyFont="1" applyFill="1" applyBorder="1" applyAlignment="1">
      <alignment horizontal="left" vertical="top" wrapText="1"/>
    </xf>
    <xf numFmtId="0" fontId="30" fillId="0" borderId="52" xfId="4" applyFont="1" applyBorder="1" applyAlignment="1">
      <alignment horizontal="center" vertical="top"/>
    </xf>
    <xf numFmtId="0" fontId="30" fillId="0" borderId="54" xfId="4" applyFont="1" applyBorder="1" applyAlignment="1">
      <alignment horizontal="center" vertical="top"/>
    </xf>
    <xf numFmtId="0" fontId="29" fillId="0" borderId="102" xfId="4" applyFont="1" applyBorder="1" applyAlignment="1">
      <alignment horizontal="left" vertical="top" wrapText="1"/>
    </xf>
    <xf numFmtId="0" fontId="29" fillId="0" borderId="103" xfId="4" applyFont="1" applyBorder="1" applyAlignment="1">
      <alignment horizontal="left" vertical="top" wrapText="1"/>
    </xf>
    <xf numFmtId="0" fontId="29" fillId="0" borderId="104" xfId="4" applyFont="1" applyBorder="1" applyAlignment="1">
      <alignment horizontal="left" vertical="top" wrapText="1"/>
    </xf>
    <xf numFmtId="44" fontId="35" fillId="29" borderId="102" xfId="7" applyFont="1" applyFill="1" applyBorder="1" applyAlignment="1" applyProtection="1">
      <alignment horizontal="left" vertical="center" wrapText="1"/>
      <protection locked="0"/>
    </xf>
    <xf numFmtId="44" fontId="35" fillId="29" borderId="103" xfId="7" applyFont="1" applyFill="1" applyBorder="1" applyAlignment="1" applyProtection="1">
      <alignment horizontal="left" vertical="center" wrapText="1"/>
      <protection locked="0"/>
    </xf>
    <xf numFmtId="44" fontId="35" fillId="29" borderId="104" xfId="7" applyFont="1" applyFill="1" applyBorder="1" applyAlignment="1" applyProtection="1">
      <alignment horizontal="left" vertical="center" wrapText="1"/>
      <protection locked="0"/>
    </xf>
    <xf numFmtId="0" fontId="32" fillId="0" borderId="77" xfId="4" applyFont="1" applyBorder="1" applyAlignment="1">
      <alignment horizontal="left" vertical="top" wrapText="1"/>
    </xf>
    <xf numFmtId="0" fontId="32" fillId="0" borderId="70" xfId="4" applyFont="1" applyBorder="1" applyAlignment="1">
      <alignment horizontal="left" vertical="top" wrapText="1"/>
    </xf>
    <xf numFmtId="0" fontId="29" fillId="0" borderId="77" xfId="4" applyFont="1" applyBorder="1" applyAlignment="1">
      <alignment horizontal="left" vertical="top" wrapText="1" indent="2"/>
    </xf>
    <xf numFmtId="0" fontId="29" fillId="0" borderId="69" xfId="4" applyFont="1" applyBorder="1" applyAlignment="1">
      <alignment horizontal="left" vertical="top" wrapText="1" indent="2"/>
    </xf>
    <xf numFmtId="0" fontId="29" fillId="0" borderId="70" xfId="4" applyFont="1" applyBorder="1" applyAlignment="1">
      <alignment horizontal="left" vertical="top" wrapText="1" indent="2"/>
    </xf>
    <xf numFmtId="0" fontId="30" fillId="64" borderId="88" xfId="4" applyFont="1" applyFill="1" applyBorder="1" applyAlignment="1">
      <alignment horizontal="center" vertical="top" wrapText="1"/>
    </xf>
    <xf numFmtId="0" fontId="30" fillId="64" borderId="89" xfId="4" applyFont="1" applyFill="1" applyBorder="1" applyAlignment="1">
      <alignment horizontal="center" vertical="top" wrapText="1"/>
    </xf>
    <xf numFmtId="0" fontId="30" fillId="64" borderId="68" xfId="4" applyFont="1" applyFill="1" applyBorder="1" applyAlignment="1">
      <alignment horizontal="center" vertical="top" wrapText="1"/>
    </xf>
    <xf numFmtId="0" fontId="30" fillId="64" borderId="72" xfId="4" applyFont="1" applyFill="1" applyBorder="1" applyAlignment="1">
      <alignment horizontal="center" vertical="top" wrapText="1"/>
    </xf>
    <xf numFmtId="0" fontId="29" fillId="0" borderId="91" xfId="4" applyFont="1" applyBorder="1" applyAlignment="1">
      <alignment horizontal="left" vertical="top" wrapText="1"/>
    </xf>
    <xf numFmtId="0" fontId="29" fillId="0" borderId="92" xfId="4" applyFont="1" applyBorder="1" applyAlignment="1">
      <alignment horizontal="left" vertical="top" wrapText="1"/>
    </xf>
    <xf numFmtId="0" fontId="59" fillId="49" borderId="77" xfId="4" applyFont="1" applyFill="1" applyBorder="1" applyAlignment="1">
      <alignment horizontal="center" vertical="top" wrapText="1"/>
    </xf>
    <xf numFmtId="0" fontId="59" fillId="49" borderId="69" xfId="4" applyFont="1" applyFill="1" applyBorder="1" applyAlignment="1">
      <alignment horizontal="center" vertical="top" wrapText="1"/>
    </xf>
    <xf numFmtId="0" fontId="59" fillId="49" borderId="70" xfId="4" applyFont="1" applyFill="1" applyBorder="1" applyAlignment="1">
      <alignment horizontal="center" vertical="top" wrapText="1"/>
    </xf>
    <xf numFmtId="0" fontId="31" fillId="0" borderId="67" xfId="4" applyFont="1" applyBorder="1" applyAlignment="1">
      <alignment horizontal="left" vertical="center" wrapText="1"/>
    </xf>
    <xf numFmtId="0" fontId="29" fillId="0" borderId="68" xfId="4" applyFont="1" applyBorder="1" applyAlignment="1">
      <alignment horizontal="left" vertical="center" wrapText="1"/>
    </xf>
    <xf numFmtId="0" fontId="29" fillId="0" borderId="72" xfId="4" applyFont="1" applyBorder="1" applyAlignment="1">
      <alignment horizontal="left" vertical="center" wrapText="1"/>
    </xf>
    <xf numFmtId="0" fontId="29" fillId="17" borderId="74" xfId="4" applyFont="1" applyFill="1" applyBorder="1" applyAlignment="1">
      <alignment horizontal="left" vertical="top" wrapText="1"/>
    </xf>
    <xf numFmtId="0" fontId="29" fillId="17" borderId="76" xfId="4" applyFont="1" applyFill="1" applyBorder="1" applyAlignment="1">
      <alignment horizontal="left" vertical="top" wrapText="1"/>
    </xf>
    <xf numFmtId="0" fontId="29" fillId="17" borderId="69" xfId="4" applyFont="1" applyFill="1" applyBorder="1" applyAlignment="1">
      <alignment horizontal="left" vertical="top" wrapText="1"/>
    </xf>
    <xf numFmtId="0" fontId="29" fillId="17" borderId="70" xfId="4" applyFont="1" applyFill="1" applyBorder="1" applyAlignment="1">
      <alignment horizontal="left" vertical="top" wrapText="1"/>
    </xf>
    <xf numFmtId="0" fontId="29" fillId="17" borderId="77" xfId="4" applyFont="1" applyFill="1" applyBorder="1" applyAlignment="1">
      <alignment horizontal="left" vertical="top" wrapText="1"/>
    </xf>
    <xf numFmtId="0" fontId="31" fillId="45" borderId="77" xfId="4" applyFont="1" applyFill="1" applyBorder="1" applyAlignment="1">
      <alignment horizontal="center" vertical="top" wrapText="1"/>
    </xf>
    <xf numFmtId="0" fontId="31" fillId="45" borderId="69" xfId="4" applyFont="1" applyFill="1" applyBorder="1" applyAlignment="1">
      <alignment horizontal="center" vertical="top" wrapText="1"/>
    </xf>
    <xf numFmtId="0" fontId="31" fillId="45" borderId="70" xfId="4" applyFont="1" applyFill="1" applyBorder="1" applyAlignment="1">
      <alignment horizontal="center" vertical="top" wrapText="1"/>
    </xf>
    <xf numFmtId="0" fontId="31" fillId="29" borderId="0" xfId="4" applyFont="1" applyFill="1" applyAlignment="1" applyProtection="1">
      <alignment horizontal="left" vertical="top"/>
      <protection locked="0"/>
    </xf>
    <xf numFmtId="0" fontId="29" fillId="0" borderId="68" xfId="4" applyFont="1" applyBorder="1" applyAlignment="1">
      <alignment horizontal="left" vertical="top" wrapText="1"/>
    </xf>
    <xf numFmtId="0" fontId="34" fillId="0" borderId="77" xfId="4" applyFont="1" applyBorder="1" applyAlignment="1">
      <alignment horizontal="left" vertical="top" wrapText="1"/>
    </xf>
    <xf numFmtId="0" fontId="34" fillId="0" borderId="70" xfId="4" applyFont="1" applyBorder="1" applyAlignment="1">
      <alignment horizontal="left" vertical="top" wrapText="1"/>
    </xf>
    <xf numFmtId="0" fontId="34" fillId="0" borderId="69" xfId="4" applyFont="1" applyBorder="1" applyAlignment="1">
      <alignment horizontal="left" vertical="top" wrapText="1"/>
    </xf>
    <xf numFmtId="0" fontId="34" fillId="0" borderId="67" xfId="4" applyFont="1" applyBorder="1" applyAlignment="1">
      <alignment horizontal="left" vertical="top" wrapText="1"/>
    </xf>
    <xf numFmtId="0" fontId="34" fillId="0" borderId="68" xfId="4" applyFont="1" applyBorder="1" applyAlignment="1">
      <alignment horizontal="left" vertical="top" wrapText="1"/>
    </xf>
    <xf numFmtId="0" fontId="29" fillId="0" borderId="72" xfId="4" applyFont="1" applyBorder="1" applyAlignment="1">
      <alignment horizontal="left" vertical="top" wrapText="1"/>
    </xf>
    <xf numFmtId="0" fontId="29" fillId="0" borderId="74" xfId="4" applyFont="1" applyBorder="1" applyAlignment="1">
      <alignment horizontal="left" vertical="top" wrapText="1"/>
    </xf>
    <xf numFmtId="0" fontId="29" fillId="0" borderId="76" xfId="4" applyFont="1" applyBorder="1" applyAlignment="1">
      <alignment horizontal="left" vertical="top" wrapText="1"/>
    </xf>
    <xf numFmtId="0" fontId="29" fillId="0" borderId="75" xfId="4" applyFont="1" applyBorder="1" applyAlignment="1">
      <alignment horizontal="left" vertical="top" wrapText="1"/>
    </xf>
    <xf numFmtId="0" fontId="30" fillId="64" borderId="77" xfId="4" applyFont="1" applyFill="1" applyBorder="1" applyAlignment="1">
      <alignment horizontal="center" vertical="top" wrapText="1"/>
    </xf>
    <xf numFmtId="0" fontId="30" fillId="64" borderId="69" xfId="4" applyFont="1" applyFill="1" applyBorder="1" applyAlignment="1">
      <alignment horizontal="center" vertical="top" wrapText="1"/>
    </xf>
    <xf numFmtId="0" fontId="30" fillId="64" borderId="70" xfId="4" applyFont="1" applyFill="1" applyBorder="1" applyAlignment="1">
      <alignment horizontal="center" vertical="top" wrapText="1"/>
    </xf>
    <xf numFmtId="0" fontId="34" fillId="50" borderId="77" xfId="4" applyFont="1" applyFill="1" applyBorder="1" applyAlignment="1">
      <alignment horizontal="center" vertical="center" wrapText="1"/>
    </xf>
    <xf numFmtId="0" fontId="34" fillId="50" borderId="70" xfId="4" applyFont="1" applyFill="1" applyBorder="1" applyAlignment="1">
      <alignment horizontal="center" vertical="center" wrapText="1"/>
    </xf>
    <xf numFmtId="0" fontId="32" fillId="0" borderId="69" xfId="4" applyFont="1" applyBorder="1" applyAlignment="1">
      <alignment horizontal="left" vertical="top" wrapText="1"/>
    </xf>
    <xf numFmtId="44" fontId="35" fillId="50" borderId="77" xfId="7" applyFont="1" applyFill="1" applyBorder="1" applyAlignment="1">
      <alignment horizontal="left" vertical="center" wrapText="1"/>
    </xf>
    <xf numFmtId="44" fontId="35" fillId="50" borderId="70" xfId="7" applyFont="1" applyFill="1" applyBorder="1" applyAlignment="1">
      <alignment horizontal="left" vertical="center" wrapText="1"/>
    </xf>
    <xf numFmtId="0" fontId="29" fillId="47" borderId="77" xfId="4" applyFont="1" applyFill="1" applyBorder="1" applyAlignment="1">
      <alignment horizontal="left" vertical="top" wrapText="1"/>
    </xf>
    <xf numFmtId="0" fontId="29" fillId="47" borderId="69" xfId="4" applyFont="1" applyFill="1" applyBorder="1" applyAlignment="1">
      <alignment horizontal="left" vertical="top" wrapText="1"/>
    </xf>
    <xf numFmtId="0" fontId="29" fillId="47" borderId="70" xfId="4" applyFont="1" applyFill="1" applyBorder="1" applyAlignment="1">
      <alignment horizontal="left" vertical="top" wrapText="1"/>
    </xf>
    <xf numFmtId="0" fontId="35" fillId="50" borderId="77" xfId="4" applyFont="1" applyFill="1" applyBorder="1" applyAlignment="1">
      <alignment horizontal="center" vertical="center" wrapText="1"/>
    </xf>
    <xf numFmtId="0" fontId="35" fillId="50" borderId="70" xfId="4" applyFont="1" applyFill="1" applyBorder="1" applyAlignment="1">
      <alignment horizontal="center" vertical="center" wrapText="1"/>
    </xf>
    <xf numFmtId="0" fontId="32" fillId="43" borderId="69" xfId="4" applyFont="1" applyFill="1" applyBorder="1" applyAlignment="1">
      <alignment horizontal="right" vertical="top" wrapText="1"/>
    </xf>
    <xf numFmtId="178" fontId="35" fillId="29" borderId="77" xfId="6" applyNumberFormat="1" applyFont="1" applyFill="1" applyBorder="1" applyAlignment="1" applyProtection="1">
      <alignment horizontal="center" vertical="top" wrapText="1"/>
      <protection locked="0"/>
    </xf>
    <xf numFmtId="178" fontId="35" fillId="29" borderId="70" xfId="6" applyNumberFormat="1" applyFont="1" applyFill="1" applyBorder="1" applyAlignment="1" applyProtection="1">
      <alignment horizontal="center" vertical="top" wrapText="1"/>
      <protection locked="0"/>
    </xf>
    <xf numFmtId="0" fontId="31" fillId="45" borderId="77" xfId="4" applyFont="1" applyFill="1" applyBorder="1" applyAlignment="1">
      <alignment horizontal="left" vertical="top" wrapText="1"/>
    </xf>
    <xf numFmtId="0" fontId="31" fillId="45" borderId="69" xfId="4" applyFont="1" applyFill="1" applyBorder="1" applyAlignment="1">
      <alignment horizontal="left" vertical="top" wrapText="1"/>
    </xf>
    <xf numFmtId="0" fontId="31" fillId="45" borderId="70" xfId="4" applyFont="1" applyFill="1" applyBorder="1" applyAlignment="1">
      <alignment horizontal="left" vertical="top" wrapText="1"/>
    </xf>
    <xf numFmtId="0" fontId="35" fillId="29" borderId="77" xfId="4" applyFont="1" applyFill="1" applyBorder="1" applyAlignment="1" applyProtection="1">
      <alignment horizontal="center" vertical="top" wrapText="1"/>
      <protection locked="0"/>
    </xf>
    <xf numFmtId="0" fontId="35" fillId="29" borderId="70" xfId="4" applyFont="1" applyFill="1" applyBorder="1" applyAlignment="1" applyProtection="1">
      <alignment horizontal="center" vertical="top" wrapText="1"/>
      <protection locked="0"/>
    </xf>
    <xf numFmtId="0" fontId="30" fillId="44" borderId="67" xfId="4" applyFont="1" applyFill="1" applyBorder="1" applyAlignment="1">
      <alignment horizontal="center" vertical="top" wrapText="1"/>
    </xf>
    <xf numFmtId="0" fontId="30" fillId="44" borderId="68" xfId="4" applyFont="1" applyFill="1" applyBorder="1" applyAlignment="1">
      <alignment horizontal="center" vertical="top" wrapText="1"/>
    </xf>
    <xf numFmtId="0" fontId="30" fillId="44" borderId="69" xfId="4" applyFont="1" applyFill="1" applyBorder="1" applyAlignment="1">
      <alignment horizontal="center" vertical="top" wrapText="1"/>
    </xf>
    <xf numFmtId="0" fontId="30" fillId="44" borderId="70" xfId="4" applyFont="1" applyFill="1" applyBorder="1" applyAlignment="1">
      <alignment horizontal="center" vertical="top" wrapText="1"/>
    </xf>
    <xf numFmtId="0" fontId="29" fillId="0" borderId="77" xfId="4" applyFont="1" applyBorder="1" applyAlignment="1">
      <alignment horizontal="center" vertical="top" wrapText="1"/>
    </xf>
    <xf numFmtId="0" fontId="29" fillId="0" borderId="70" xfId="4" applyFont="1" applyBorder="1" applyAlignment="1">
      <alignment horizontal="center" vertical="top" wrapText="1"/>
    </xf>
    <xf numFmtId="0" fontId="34" fillId="29" borderId="77" xfId="4" applyFont="1" applyFill="1" applyBorder="1" applyAlignment="1" applyProtection="1">
      <alignment horizontal="center" vertical="top" wrapText="1"/>
      <protection locked="0"/>
    </xf>
    <xf numFmtId="0" fontId="34" fillId="29" borderId="70" xfId="4" applyFont="1" applyFill="1" applyBorder="1" applyAlignment="1" applyProtection="1">
      <alignment horizontal="center" vertical="top" wrapText="1"/>
      <protection locked="0"/>
    </xf>
    <xf numFmtId="0" fontId="32" fillId="43" borderId="63" xfId="4" applyFont="1" applyFill="1" applyBorder="1" applyAlignment="1">
      <alignment horizontal="left" vertical="top" wrapText="1"/>
    </xf>
    <xf numFmtId="0" fontId="32" fillId="43" borderId="55" xfId="4" applyFont="1" applyFill="1" applyBorder="1" applyAlignment="1">
      <alignment horizontal="left" vertical="top" wrapText="1"/>
    </xf>
    <xf numFmtId="0" fontId="32" fillId="43" borderId="56" xfId="4" applyFont="1" applyFill="1" applyBorder="1" applyAlignment="1">
      <alignment horizontal="left" vertical="top" wrapText="1"/>
    </xf>
    <xf numFmtId="0" fontId="29" fillId="17" borderId="117" xfId="4" applyFont="1" applyFill="1" applyBorder="1" applyAlignment="1">
      <alignment horizontal="center" vertical="center" wrapText="1"/>
    </xf>
    <xf numFmtId="0" fontId="29" fillId="17" borderId="118" xfId="4" applyFont="1" applyFill="1" applyBorder="1" applyAlignment="1">
      <alignment horizontal="center" vertical="center" wrapText="1"/>
    </xf>
    <xf numFmtId="0" fontId="34" fillId="0" borderId="77" xfId="4" applyFont="1" applyBorder="1" applyAlignment="1">
      <alignment horizontal="center" vertical="top" wrapText="1"/>
    </xf>
    <xf numFmtId="0" fontId="34" fillId="0" borderId="70" xfId="4" applyFont="1" applyBorder="1" applyAlignment="1">
      <alignment horizontal="center" vertical="top" wrapText="1"/>
    </xf>
    <xf numFmtId="0" fontId="49" fillId="0" borderId="0" xfId="8" applyFont="1" applyAlignment="1">
      <alignment horizontal="center"/>
    </xf>
    <xf numFmtId="0" fontId="50" fillId="46" borderId="0" xfId="8" applyFont="1" applyFill="1" applyAlignment="1">
      <alignment horizontal="center" vertical="center"/>
    </xf>
    <xf numFmtId="0" fontId="48" fillId="43" borderId="0" xfId="8" applyFont="1" applyFill="1" applyAlignment="1">
      <alignment horizontal="left" vertical="center" wrapText="1"/>
    </xf>
    <xf numFmtId="0" fontId="40" fillId="43" borderId="0" xfId="8" applyFont="1" applyFill="1" applyAlignment="1">
      <alignment horizontal="left" wrapText="1"/>
    </xf>
    <xf numFmtId="0" fontId="17" fillId="0" borderId="0" xfId="0" applyFont="1"/>
    <xf numFmtId="0" fontId="3" fillId="16" borderId="29" xfId="0" applyFont="1" applyFill="1" applyBorder="1"/>
    <xf numFmtId="0" fontId="14" fillId="2" borderId="0" xfId="0" applyFont="1" applyFill="1" applyAlignment="1">
      <alignment horizontal="center"/>
    </xf>
    <xf numFmtId="0" fontId="2" fillId="5" borderId="3" xfId="0" applyFont="1" applyFill="1" applyBorder="1"/>
    <xf numFmtId="49" fontId="2" fillId="5" borderId="3" xfId="0" applyNumberFormat="1" applyFont="1" applyFill="1" applyBorder="1" applyProtection="1">
      <protection locked="0"/>
    </xf>
    <xf numFmtId="0" fontId="1" fillId="5" borderId="13" xfId="0" applyFont="1" applyFill="1" applyBorder="1"/>
    <xf numFmtId="0" fontId="2" fillId="5" borderId="1" xfId="0" applyFont="1" applyFill="1" applyBorder="1" applyAlignment="1">
      <alignment horizontal="center" vertical="top" wrapText="1"/>
    </xf>
    <xf numFmtId="0" fontId="2" fillId="0" borderId="0" xfId="0" applyFont="1"/>
    <xf numFmtId="0" fontId="2" fillId="0" borderId="5" xfId="0" applyFont="1" applyBorder="1" applyAlignment="1">
      <alignment horizontal="right"/>
    </xf>
    <xf numFmtId="0" fontId="57" fillId="56" borderId="0" xfId="0" applyFont="1" applyFill="1" applyAlignment="1">
      <alignment horizontal="left"/>
    </xf>
    <xf numFmtId="14" fontId="56" fillId="56" borderId="33" xfId="0" applyNumberFormat="1" applyFont="1" applyFill="1" applyBorder="1" applyAlignment="1">
      <alignment horizontal="center"/>
    </xf>
  </cellXfs>
  <cellStyles count="12">
    <cellStyle name="Comma" xfId="1" builtinId="3"/>
    <cellStyle name="Comma 3" xfId="10" xr:uid="{00000000-0005-0000-0000-000001000000}"/>
    <cellStyle name="Currency" xfId="2" builtinId="4"/>
    <cellStyle name="Currency 2 2" xfId="7" xr:uid="{00000000-0005-0000-0000-000003000000}"/>
    <cellStyle name="Currency 3" xfId="5" xr:uid="{00000000-0005-0000-0000-000004000000}"/>
    <cellStyle name="Excel_BuiltIn_Accent3" xfId="3" xr:uid="{00000000-0005-0000-0000-000005000000}"/>
    <cellStyle name="Hyperlink" xfId="11" builtinId="8"/>
    <cellStyle name="Normal" xfId="0" builtinId="0"/>
    <cellStyle name="Normal 2" xfId="4" xr:uid="{00000000-0005-0000-0000-000008000000}"/>
    <cellStyle name="Normal 2 2" xfId="9" xr:uid="{00000000-0005-0000-0000-000009000000}"/>
    <cellStyle name="Normal 3" xfId="8" xr:uid="{00000000-0005-0000-0000-00000A000000}"/>
    <cellStyle name="Percent 3" xfId="6" xr:uid="{00000000-0005-0000-0000-00000B000000}"/>
  </cellStyles>
  <dxfs count="25">
    <dxf>
      <font>
        <color rgb="FFFF0000"/>
      </font>
    </dxf>
    <dxf>
      <font>
        <color rgb="FF009900"/>
      </font>
    </dxf>
    <dxf>
      <fill>
        <patternFill>
          <bgColor theme="9" tint="0.79998168889431442"/>
        </patternFill>
      </fill>
    </dxf>
    <dxf>
      <font>
        <b/>
        <i val="0"/>
        <condense val="0"/>
        <extend val="0"/>
        <color indexed="10"/>
      </font>
    </dxf>
    <dxf>
      <font>
        <b val="0"/>
        <condense val="0"/>
        <extend val="0"/>
        <color indexed="43"/>
      </font>
    </dxf>
    <dxf>
      <font>
        <b val="0"/>
        <condense val="0"/>
        <extend val="0"/>
        <color indexed="43"/>
      </font>
    </dxf>
    <dxf>
      <font>
        <b val="0"/>
        <condense val="0"/>
        <extend val="0"/>
        <color indexed="43"/>
      </font>
    </dxf>
    <dxf>
      <font>
        <b val="0"/>
        <i val="0"/>
        <strike val="0"/>
        <condense val="0"/>
        <extend val="0"/>
        <outline val="0"/>
        <shadow val="0"/>
        <u val="none"/>
        <vertAlign val="baseline"/>
        <sz val="11"/>
        <color auto="1"/>
        <name val="Calibri"/>
        <scheme val="none"/>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none"/>
      </font>
      <alignment horizontal="general" vertical="top" textRotation="0" wrapText="0" relativeIndent="0" justifyLastLine="0" shrinkToFit="0" readingOrder="0"/>
      <border diagonalUp="0" diagonalDown="0" outline="0">
        <left/>
        <right/>
        <top/>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scheme val="none"/>
      </font>
      <alignment horizontal="general" vertical="top" textRotation="0" wrapText="0" relativeIndent="0" justifyLastLine="0" shrinkToFit="0" readingOrder="0"/>
    </dxf>
    <dxf>
      <border outline="0">
        <bottom style="medium">
          <color indexed="64"/>
        </bottom>
      </border>
    </dxf>
    <dxf>
      <font>
        <b/>
        <i val="0"/>
        <strike val="0"/>
        <condense val="0"/>
        <extend val="0"/>
        <outline val="0"/>
        <shadow val="0"/>
        <u val="none"/>
        <vertAlign val="baseline"/>
        <sz val="11"/>
        <color auto="1"/>
        <name val="Calibri"/>
        <scheme val="none"/>
      </font>
      <alignment horizontal="general" vertical="top" textRotation="0" wrapText="0" relativeIndent="0" justifyLastLine="0" shrinkToFit="0" readingOrder="0"/>
    </dxf>
    <dxf>
      <font>
        <b val="0"/>
        <i val="0"/>
        <strike val="0"/>
        <condense val="0"/>
        <extend val="0"/>
        <outline val="0"/>
        <shadow val="0"/>
        <u val="none"/>
        <vertAlign val="baseline"/>
        <sz val="11"/>
        <color auto="1"/>
        <name val="Calibri"/>
        <scheme val="none"/>
      </font>
      <alignment horizontal="general" vertical="top" textRotation="0" wrapText="1" indent="0" justifyLastLine="0" shrinkToFit="0" readingOrder="0"/>
      <border diagonalUp="0" diagonalDown="0">
        <left/>
        <right/>
        <top style="medium">
          <color indexed="64"/>
        </top>
        <bottom style="medium">
          <color indexed="64"/>
        </bottom>
        <vertical/>
        <horizontal style="medium">
          <color indexed="64"/>
        </horizontal>
      </border>
    </dxf>
    <dxf>
      <font>
        <b val="0"/>
        <i val="0"/>
        <strike val="0"/>
        <condense val="0"/>
        <extend val="0"/>
        <outline val="0"/>
        <shadow val="0"/>
        <u val="none"/>
        <vertAlign val="baseline"/>
        <sz val="11"/>
        <color auto="1"/>
        <name val="Calibri"/>
        <scheme val="none"/>
      </font>
      <alignment horizontal="general" vertical="top" textRotation="0" wrapText="0" relativeIndent="0" justifyLastLine="0" shrinkToFit="0" readingOrder="0"/>
      <border diagonalUp="0" diagonalDown="0">
        <left/>
        <right/>
        <top style="medium">
          <color indexed="64"/>
        </top>
        <bottom style="medium">
          <color indexed="64"/>
        </bottom>
        <vertical/>
        <horizontal style="medium">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scheme val="none"/>
      </font>
      <alignment horizontal="general" vertical="top" textRotation="0" wrapText="0" relativeIndent="0" justifyLastLine="0" shrinkToFit="0" readingOrder="0"/>
    </dxf>
    <dxf>
      <border outline="0">
        <bottom style="medium">
          <color indexed="64"/>
        </bottom>
      </border>
    </dxf>
    <dxf>
      <font>
        <b/>
        <i val="0"/>
        <strike val="0"/>
        <condense val="0"/>
        <extend val="0"/>
        <outline val="0"/>
        <shadow val="0"/>
        <u val="none"/>
        <vertAlign val="baseline"/>
        <sz val="11"/>
        <color auto="1"/>
        <name val="Calibri"/>
        <scheme val="none"/>
      </font>
      <alignment horizontal="general" vertical="top" textRotation="0" wrapText="0" relativeIndent="0" justifyLastLine="0" shrinkToFit="0" readingOrder="0"/>
    </dxf>
    <dxf>
      <font>
        <b val="0"/>
        <i val="0"/>
        <strike val="0"/>
        <condense val="0"/>
        <extend val="0"/>
        <outline val="0"/>
        <shadow val="0"/>
        <u val="none"/>
        <vertAlign val="baseline"/>
        <sz val="11"/>
        <color auto="1"/>
        <name val="Calibri"/>
        <scheme val="none"/>
      </font>
      <alignment horizontal="general" vertical="top" textRotation="0" wrapText="1" indent="0" justifyLastLine="0" shrinkToFit="0" readingOrder="0"/>
      <border diagonalUp="0" diagonalDown="0">
        <left/>
        <right/>
        <top style="medium">
          <color indexed="64"/>
        </top>
        <bottom style="medium">
          <color indexed="64"/>
        </bottom>
        <vertical/>
        <horizontal style="medium">
          <color indexed="64"/>
        </horizontal>
      </border>
    </dxf>
    <dxf>
      <font>
        <b val="0"/>
        <i val="0"/>
        <strike val="0"/>
        <condense val="0"/>
        <extend val="0"/>
        <outline val="0"/>
        <shadow val="0"/>
        <u val="none"/>
        <vertAlign val="baseline"/>
        <sz val="11"/>
        <color auto="1"/>
        <name val="Calibri"/>
        <scheme val="none"/>
      </font>
      <alignment horizontal="general" vertical="top" textRotation="0" wrapText="0" relativeIndent="0" justifyLastLine="0" shrinkToFit="0" readingOrder="0"/>
      <border diagonalUp="0" diagonalDown="0">
        <left/>
        <right/>
        <top style="medium">
          <color indexed="64"/>
        </top>
        <bottom style="medium">
          <color indexed="64"/>
        </bottom>
        <vertical/>
        <horizontal style="medium">
          <color indexed="64"/>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Calibri"/>
        <scheme val="none"/>
      </font>
      <alignment horizontal="general" vertical="top" textRotation="0" wrapText="0" relativeIndent="0" justifyLastLine="0" shrinkToFit="0" readingOrder="0"/>
    </dxf>
    <dxf>
      <border outline="0">
        <bottom style="medium">
          <color indexed="64"/>
        </bottom>
      </border>
    </dxf>
    <dxf>
      <font>
        <b/>
        <i val="0"/>
        <strike val="0"/>
        <condense val="0"/>
        <extend val="0"/>
        <outline val="0"/>
        <shadow val="0"/>
        <u val="none"/>
        <vertAlign val="baseline"/>
        <sz val="11"/>
        <color auto="1"/>
        <name val="Calibri"/>
        <scheme val="none"/>
      </font>
      <alignment horizontal="general" vertical="top" textRotation="0" wrapText="0" relative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99"/>
      <rgbColor rgb="00669999"/>
      <rgbColor rgb="00800080"/>
      <rgbColor rgb="00009999"/>
      <rgbColor rgb="00C0C0C0"/>
      <rgbColor rgb="00808080"/>
      <rgbColor rgb="006699CC"/>
      <rgbColor rgb="00993366"/>
      <rgbColor rgb="00EEEEEE"/>
      <rgbColor rgb="00CCFFFF"/>
      <rgbColor rgb="00660066"/>
      <rgbColor rgb="00FF8080"/>
      <rgbColor rgb="000066CC"/>
      <rgbColor rgb="00DDDDDD"/>
      <rgbColor rgb="00000033"/>
      <rgbColor rgb="00FF00FF"/>
      <rgbColor rgb="00FFFF00"/>
      <rgbColor rgb="0000FFFF"/>
      <rgbColor rgb="00800080"/>
      <rgbColor rgb="00800000"/>
      <rgbColor rgb="00008080"/>
      <rgbColor rgb="000000FF"/>
      <rgbColor rgb="0000CCFF"/>
      <rgbColor rgb="0099FFCC"/>
      <rgbColor rgb="00CCFFCC"/>
      <rgbColor rgb="00FFFF99"/>
      <rgbColor rgb="0099CCFF"/>
      <rgbColor rgb="00FF99CC"/>
      <rgbColor rgb="0099CCCC"/>
      <rgbColor rgb="00CCFF99"/>
      <rgbColor rgb="003366FF"/>
      <rgbColor rgb="0066CC99"/>
      <rgbColor rgb="0099CC99"/>
      <rgbColor rgb="00FFCC00"/>
      <rgbColor rgb="00FF9900"/>
      <rgbColor rgb="00FF6600"/>
      <rgbColor rgb="00336699"/>
      <rgbColor rgb="00969696"/>
      <rgbColor rgb="00003366"/>
      <rgbColor rgb="00669966"/>
      <rgbColor rgb="00003300"/>
      <rgbColor rgb="001C1C1C"/>
      <rgbColor rgb="00993300"/>
      <rgbColor rgb="00993366"/>
      <rgbColor rgb="00333399"/>
      <rgbColor rgb="00333333"/>
    </indexedColors>
    <mruColors>
      <color rgb="FF0066FF"/>
      <color rgb="FF227CDE"/>
      <color rgb="FF00FF99"/>
      <color rgb="FF9999FF"/>
      <color rgb="FF66BDCE"/>
      <color rgb="FF66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G$17"/>
</file>

<file path=xl/ctrlProps/ctrlProp10.xml><?xml version="1.0" encoding="utf-8"?>
<formControlPr xmlns="http://schemas.microsoft.com/office/spreadsheetml/2009/9/main" objectType="CheckBox" fmlaLink="$G$74"/>
</file>

<file path=xl/ctrlProps/ctrlProp100.xml><?xml version="1.0" encoding="utf-8"?>
<formControlPr xmlns="http://schemas.microsoft.com/office/spreadsheetml/2009/9/main" objectType="CheckBox" fmlaLink="$N$32"/>
</file>

<file path=xl/ctrlProps/ctrlProp101.xml><?xml version="1.0" encoding="utf-8"?>
<formControlPr xmlns="http://schemas.microsoft.com/office/spreadsheetml/2009/9/main" objectType="CheckBox" fmlaLink="$N$33"/>
</file>

<file path=xl/ctrlProps/ctrlProp102.xml><?xml version="1.0" encoding="utf-8"?>
<formControlPr xmlns="http://schemas.microsoft.com/office/spreadsheetml/2009/9/main" objectType="CheckBox" fmlaLink="$N$34"/>
</file>

<file path=xl/ctrlProps/ctrlProp103.xml><?xml version="1.0" encoding="utf-8"?>
<formControlPr xmlns="http://schemas.microsoft.com/office/spreadsheetml/2009/9/main" objectType="CheckBox" fmlaLink="$L$85"/>
</file>

<file path=xl/ctrlProps/ctrlProp104.xml><?xml version="1.0" encoding="utf-8"?>
<formControlPr xmlns="http://schemas.microsoft.com/office/spreadsheetml/2009/9/main" objectType="CheckBox" fmlaLink="$L$86"/>
</file>

<file path=xl/ctrlProps/ctrlProp105.xml><?xml version="1.0" encoding="utf-8"?>
<formControlPr xmlns="http://schemas.microsoft.com/office/spreadsheetml/2009/9/main" objectType="CheckBox" fmlaLink="$G$17"/>
</file>

<file path=xl/ctrlProps/ctrlProp106.xml><?xml version="1.0" encoding="utf-8"?>
<formControlPr xmlns="http://schemas.microsoft.com/office/spreadsheetml/2009/9/main" objectType="CheckBox" fmlaLink="$G$18"/>
</file>

<file path=xl/ctrlProps/ctrlProp107.xml><?xml version="1.0" encoding="utf-8"?>
<formControlPr xmlns="http://schemas.microsoft.com/office/spreadsheetml/2009/9/main" objectType="CheckBox" fmlaLink="$G$19"/>
</file>

<file path=xl/ctrlProps/ctrlProp108.xml><?xml version="1.0" encoding="utf-8"?>
<formControlPr xmlns="http://schemas.microsoft.com/office/spreadsheetml/2009/9/main" objectType="CheckBox" fmlaLink="$G$44"/>
</file>

<file path=xl/ctrlProps/ctrlProp109.xml><?xml version="1.0" encoding="utf-8"?>
<formControlPr xmlns="http://schemas.microsoft.com/office/spreadsheetml/2009/9/main" objectType="CheckBox" fmlaLink="$G$45"/>
</file>

<file path=xl/ctrlProps/ctrlProp11.xml><?xml version="1.0" encoding="utf-8"?>
<formControlPr xmlns="http://schemas.microsoft.com/office/spreadsheetml/2009/9/main" objectType="CheckBox" fmlaLink="$G$75"/>
</file>

<file path=xl/ctrlProps/ctrlProp110.xml><?xml version="1.0" encoding="utf-8"?>
<formControlPr xmlns="http://schemas.microsoft.com/office/spreadsheetml/2009/9/main" objectType="CheckBox" fmlaLink="$G$46"/>
</file>

<file path=xl/ctrlProps/ctrlProp111.xml><?xml version="1.0" encoding="utf-8"?>
<formControlPr xmlns="http://schemas.microsoft.com/office/spreadsheetml/2009/9/main" objectType="CheckBox" fmlaLink="$G$16"/>
</file>

<file path=xl/ctrlProps/ctrlProp112.xml><?xml version="1.0" encoding="utf-8"?>
<formControlPr xmlns="http://schemas.microsoft.com/office/spreadsheetml/2009/9/main" objectType="CheckBox" fmlaLink="$G$61"/>
</file>

<file path=xl/ctrlProps/ctrlProp113.xml><?xml version="1.0" encoding="utf-8"?>
<formControlPr xmlns="http://schemas.microsoft.com/office/spreadsheetml/2009/9/main" objectType="CheckBox" fmlaLink="$G$62"/>
</file>

<file path=xl/ctrlProps/ctrlProp114.xml><?xml version="1.0" encoding="utf-8"?>
<formControlPr xmlns="http://schemas.microsoft.com/office/spreadsheetml/2009/9/main" objectType="CheckBox" fmlaLink="$G$63"/>
</file>

<file path=xl/ctrlProps/ctrlProp115.xml><?xml version="1.0" encoding="utf-8"?>
<formControlPr xmlns="http://schemas.microsoft.com/office/spreadsheetml/2009/9/main" objectType="CheckBox" fmlaLink="$G$76"/>
</file>

<file path=xl/ctrlProps/ctrlProp116.xml><?xml version="1.0" encoding="utf-8"?>
<formControlPr xmlns="http://schemas.microsoft.com/office/spreadsheetml/2009/9/main" objectType="CheckBox" fmlaLink="$G$77"/>
</file>

<file path=xl/ctrlProps/ctrlProp117.xml><?xml version="1.0" encoding="utf-8"?>
<formControlPr xmlns="http://schemas.microsoft.com/office/spreadsheetml/2009/9/main" objectType="CheckBox" fmlaLink="$G$78"/>
</file>

<file path=xl/ctrlProps/ctrlProp118.xml><?xml version="1.0" encoding="utf-8"?>
<formControlPr xmlns="http://schemas.microsoft.com/office/spreadsheetml/2009/9/main" objectType="CheckBox" fmlaLink="$N$27"/>
</file>

<file path=xl/ctrlProps/ctrlProp119.xml><?xml version="1.0" encoding="utf-8"?>
<formControlPr xmlns="http://schemas.microsoft.com/office/spreadsheetml/2009/9/main" objectType="CheckBox" fmlaLink="$N$28"/>
</file>

<file path=xl/ctrlProps/ctrlProp12.xml><?xml version="1.0" encoding="utf-8"?>
<formControlPr xmlns="http://schemas.microsoft.com/office/spreadsheetml/2009/9/main" objectType="CheckBox" fmlaLink="$N$27"/>
</file>

<file path=xl/ctrlProps/ctrlProp120.xml><?xml version="1.0" encoding="utf-8"?>
<formControlPr xmlns="http://schemas.microsoft.com/office/spreadsheetml/2009/9/main" objectType="CheckBox" fmlaLink="$N$29"/>
</file>

<file path=xl/ctrlProps/ctrlProp121.xml><?xml version="1.0" encoding="utf-8"?>
<formControlPr xmlns="http://schemas.microsoft.com/office/spreadsheetml/2009/9/main" objectType="CheckBox" fmlaLink="$N$30"/>
</file>

<file path=xl/ctrlProps/ctrlProp122.xml><?xml version="1.0" encoding="utf-8"?>
<formControlPr xmlns="http://schemas.microsoft.com/office/spreadsheetml/2009/9/main" objectType="CheckBox" fmlaLink="$N$32"/>
</file>

<file path=xl/ctrlProps/ctrlProp123.xml><?xml version="1.0" encoding="utf-8"?>
<formControlPr xmlns="http://schemas.microsoft.com/office/spreadsheetml/2009/9/main" objectType="CheckBox" fmlaLink="$N$33"/>
</file>

<file path=xl/ctrlProps/ctrlProp124.xml><?xml version="1.0" encoding="utf-8"?>
<formControlPr xmlns="http://schemas.microsoft.com/office/spreadsheetml/2009/9/main" objectType="CheckBox" fmlaLink="$N$34"/>
</file>

<file path=xl/ctrlProps/ctrlProp125.xml><?xml version="1.0" encoding="utf-8"?>
<formControlPr xmlns="http://schemas.microsoft.com/office/spreadsheetml/2009/9/main" objectType="CheckBox" fmlaLink="$P$91"/>
</file>

<file path=xl/ctrlProps/ctrlProp126.xml><?xml version="1.0" encoding="utf-8"?>
<formControlPr xmlns="http://schemas.microsoft.com/office/spreadsheetml/2009/9/main" objectType="CheckBox" fmlaLink="$P$92"/>
</file>

<file path=xl/ctrlProps/ctrlProp127.xml><?xml version="1.0" encoding="utf-8"?>
<formControlPr xmlns="http://schemas.microsoft.com/office/spreadsheetml/2009/9/main" objectType="CheckBox" fmlaLink="$L$85"/>
</file>

<file path=xl/ctrlProps/ctrlProp128.xml><?xml version="1.0" encoding="utf-8"?>
<formControlPr xmlns="http://schemas.microsoft.com/office/spreadsheetml/2009/9/main" objectType="CheckBox" fmlaLink="$L$86"/>
</file>

<file path=xl/ctrlProps/ctrlProp129.xml><?xml version="1.0" encoding="utf-8"?>
<formControlPr xmlns="http://schemas.microsoft.com/office/spreadsheetml/2009/9/main" objectType="CheckBox" fmlaLink="$V$15"/>
</file>

<file path=xl/ctrlProps/ctrlProp13.xml><?xml version="1.0" encoding="utf-8"?>
<formControlPr xmlns="http://schemas.microsoft.com/office/spreadsheetml/2009/9/main" objectType="CheckBox" fmlaLink="$N$28"/>
</file>

<file path=xl/ctrlProps/ctrlProp130.xml><?xml version="1.0" encoding="utf-8"?>
<formControlPr xmlns="http://schemas.microsoft.com/office/spreadsheetml/2009/9/main" objectType="CheckBox" fmlaLink="$V$16"/>
</file>

<file path=xl/ctrlProps/ctrlProp131.xml><?xml version="1.0" encoding="utf-8"?>
<formControlPr xmlns="http://schemas.microsoft.com/office/spreadsheetml/2009/9/main" objectType="CheckBox"/>
</file>

<file path=xl/ctrlProps/ctrlProp132.xml><?xml version="1.0" encoding="utf-8"?>
<formControlPr xmlns="http://schemas.microsoft.com/office/spreadsheetml/2009/9/main" objectType="CheckBox"/>
</file>

<file path=xl/ctrlProps/ctrlProp133.xml><?xml version="1.0" encoding="utf-8"?>
<formControlPr xmlns="http://schemas.microsoft.com/office/spreadsheetml/2009/9/main" objectType="CheckBox"/>
</file>

<file path=xl/ctrlProps/ctrlProp134.xml><?xml version="1.0" encoding="utf-8"?>
<formControlPr xmlns="http://schemas.microsoft.com/office/spreadsheetml/2009/9/main" objectType="CheckBox"/>
</file>

<file path=xl/ctrlProps/ctrlProp135.xml><?xml version="1.0" encoding="utf-8"?>
<formControlPr xmlns="http://schemas.microsoft.com/office/spreadsheetml/2009/9/main" objectType="CheckBox" fmlaLink="$V$15"/>
</file>

<file path=xl/ctrlProps/ctrlProp136.xml><?xml version="1.0" encoding="utf-8"?>
<formControlPr xmlns="http://schemas.microsoft.com/office/spreadsheetml/2009/9/main" objectType="CheckBox" fmlaLink="$V$16"/>
</file>

<file path=xl/ctrlProps/ctrlProp137.xml><?xml version="1.0" encoding="utf-8"?>
<formControlPr xmlns="http://schemas.microsoft.com/office/spreadsheetml/2009/9/main" objectType="CheckBox" fmlaLink="$P$15"/>
</file>

<file path=xl/ctrlProps/ctrlProp138.xml><?xml version="1.0" encoding="utf-8"?>
<formControlPr xmlns="http://schemas.microsoft.com/office/spreadsheetml/2009/9/main" objectType="CheckBox" fmlaLink="$P$16"/>
</file>

<file path=xl/ctrlProps/ctrlProp139.xml><?xml version="1.0" encoding="utf-8"?>
<formControlPr xmlns="http://schemas.microsoft.com/office/spreadsheetml/2009/9/main" objectType="CheckBox" checked="Checked"/>
</file>

<file path=xl/ctrlProps/ctrlProp14.xml><?xml version="1.0" encoding="utf-8"?>
<formControlPr xmlns="http://schemas.microsoft.com/office/spreadsheetml/2009/9/main" objectType="CheckBox" fmlaLink="$N$29"/>
</file>

<file path=xl/ctrlProps/ctrlProp140.xml><?xml version="1.0" encoding="utf-8"?>
<formControlPr xmlns="http://schemas.microsoft.com/office/spreadsheetml/2009/9/main" objectType="CheckBox"/>
</file>

<file path=xl/ctrlProps/ctrlProp141.xml><?xml version="1.0" encoding="utf-8"?>
<formControlPr xmlns="http://schemas.microsoft.com/office/spreadsheetml/2009/9/main" objectType="CheckBox"/>
</file>

<file path=xl/ctrlProps/ctrlProp142.xml><?xml version="1.0" encoding="utf-8"?>
<formControlPr xmlns="http://schemas.microsoft.com/office/spreadsheetml/2009/9/main" objectType="CheckBox"/>
</file>

<file path=xl/ctrlProps/ctrlProp143.xml><?xml version="1.0" encoding="utf-8"?>
<formControlPr xmlns="http://schemas.microsoft.com/office/spreadsheetml/2009/9/main" objectType="CheckBox"/>
</file>

<file path=xl/ctrlProps/ctrlProp144.xml><?xml version="1.0" encoding="utf-8"?>
<formControlPr xmlns="http://schemas.microsoft.com/office/spreadsheetml/2009/9/main" objectType="CheckBox"/>
</file>

<file path=xl/ctrlProps/ctrlProp145.xml><?xml version="1.0" encoding="utf-8"?>
<formControlPr xmlns="http://schemas.microsoft.com/office/spreadsheetml/2009/9/main" objectType="CheckBox" fmlaLink="$P$15"/>
</file>

<file path=xl/ctrlProps/ctrlProp146.xml><?xml version="1.0" encoding="utf-8"?>
<formControlPr xmlns="http://schemas.microsoft.com/office/spreadsheetml/2009/9/main" objectType="CheckBox" fmlaLink="$P$16"/>
</file>

<file path=xl/ctrlProps/ctrlProp147.xml><?xml version="1.0" encoding="utf-8"?>
<formControlPr xmlns="http://schemas.microsoft.com/office/spreadsheetml/2009/9/main" objectType="CheckBox" fmlaLink="$P$15"/>
</file>

<file path=xl/ctrlProps/ctrlProp148.xml><?xml version="1.0" encoding="utf-8"?>
<formControlPr xmlns="http://schemas.microsoft.com/office/spreadsheetml/2009/9/main" objectType="CheckBox" fmlaLink="$P$16"/>
</file>

<file path=xl/ctrlProps/ctrlProp149.xml><?xml version="1.0" encoding="utf-8"?>
<formControlPr xmlns="http://schemas.microsoft.com/office/spreadsheetml/2009/9/main" objectType="CheckBox" fmlaLink="$P$40"/>
</file>

<file path=xl/ctrlProps/ctrlProp15.xml><?xml version="1.0" encoding="utf-8"?>
<formControlPr xmlns="http://schemas.microsoft.com/office/spreadsheetml/2009/9/main" objectType="CheckBox" fmlaLink="$N$30"/>
</file>

<file path=xl/ctrlProps/ctrlProp150.xml><?xml version="1.0" encoding="utf-8"?>
<formControlPr xmlns="http://schemas.microsoft.com/office/spreadsheetml/2009/9/main" objectType="CheckBox" fmlaLink="$P$42"/>
</file>

<file path=xl/ctrlProps/ctrlProp151.xml><?xml version="1.0" encoding="utf-8"?>
<formControlPr xmlns="http://schemas.microsoft.com/office/spreadsheetml/2009/9/main" objectType="CheckBox" fmlaLink="$P$44"/>
</file>

<file path=xl/ctrlProps/ctrlProp152.xml><?xml version="1.0" encoding="utf-8"?>
<formControlPr xmlns="http://schemas.microsoft.com/office/spreadsheetml/2009/9/main" objectType="CheckBox" fmlaLink="$P$48"/>
</file>

<file path=xl/ctrlProps/ctrlProp153.xml><?xml version="1.0" encoding="utf-8"?>
<formControlPr xmlns="http://schemas.microsoft.com/office/spreadsheetml/2009/9/main" objectType="CheckBox" fmlaLink="$P$50"/>
</file>

<file path=xl/ctrlProps/ctrlProp154.xml><?xml version="1.0" encoding="utf-8"?>
<formControlPr xmlns="http://schemas.microsoft.com/office/spreadsheetml/2009/9/main" objectType="CheckBox" fmlaLink="$P$52"/>
</file>

<file path=xl/ctrlProps/ctrlProp155.xml><?xml version="1.0" encoding="utf-8"?>
<formControlPr xmlns="http://schemas.microsoft.com/office/spreadsheetml/2009/9/main" objectType="CheckBox"/>
</file>

<file path=xl/ctrlProps/ctrlProp156.xml><?xml version="1.0" encoding="utf-8"?>
<formControlPr xmlns="http://schemas.microsoft.com/office/spreadsheetml/2009/9/main" objectType="CheckBox"/>
</file>

<file path=xl/ctrlProps/ctrlProp157.xml><?xml version="1.0" encoding="utf-8"?>
<formControlPr xmlns="http://schemas.microsoft.com/office/spreadsheetml/2009/9/main" objectType="CheckBox"/>
</file>

<file path=xl/ctrlProps/ctrlProp158.xml><?xml version="1.0" encoding="utf-8"?>
<formControlPr xmlns="http://schemas.microsoft.com/office/spreadsheetml/2009/9/main" objectType="CheckBox"/>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N$32"/>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N$33"/>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N$34"/>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L$83"/>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G$18"/>
</file>

<file path=xl/ctrlProps/ctrlProp20.xml><?xml version="1.0" encoding="utf-8"?>
<formControlPr xmlns="http://schemas.microsoft.com/office/spreadsheetml/2009/9/main" objectType="CheckBox" fmlaLink="$G$17"/>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G$18"/>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G$19"/>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G$44"/>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G$45"/>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G$46"/>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checked="Checked"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G$16"/>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G$58"/>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G$59"/>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G$73"/>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G$19"/>
</file>

<file path=xl/ctrlProps/ctrlProp30.xml><?xml version="1.0" encoding="utf-8"?>
<formControlPr xmlns="http://schemas.microsoft.com/office/spreadsheetml/2009/9/main" objectType="CheckBox" fmlaLink="$G$74"/>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G$75"/>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N$27"/>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N$28"/>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N$29"/>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N$30"/>
</file>

<file path=xl/ctrlProps/ctrlProp36.xml><?xml version="1.0" encoding="utf-8"?>
<formControlPr xmlns="http://schemas.microsoft.com/office/spreadsheetml/2009/9/main" objectType="CheckBox" fmlaLink="$N$32"/>
</file>

<file path=xl/ctrlProps/ctrlProp37.xml><?xml version="1.0" encoding="utf-8"?>
<formControlPr xmlns="http://schemas.microsoft.com/office/spreadsheetml/2009/9/main" objectType="CheckBox" fmlaLink="$N$33"/>
</file>

<file path=xl/ctrlProps/ctrlProp38.xml><?xml version="1.0" encoding="utf-8"?>
<formControlPr xmlns="http://schemas.microsoft.com/office/spreadsheetml/2009/9/main" objectType="CheckBox" fmlaLink="$N$34"/>
</file>

<file path=xl/ctrlProps/ctrlProp39.xml><?xml version="1.0" encoding="utf-8"?>
<formControlPr xmlns="http://schemas.microsoft.com/office/spreadsheetml/2009/9/main" objectType="CheckBox" fmlaLink="$P$88"/>
</file>

<file path=xl/ctrlProps/ctrlProp4.xml><?xml version="1.0" encoding="utf-8"?>
<formControlPr xmlns="http://schemas.microsoft.com/office/spreadsheetml/2009/9/main" objectType="CheckBox" fmlaLink="$G$44"/>
</file>

<file path=xl/ctrlProps/ctrlProp40.xml><?xml version="1.0" encoding="utf-8"?>
<formControlPr xmlns="http://schemas.microsoft.com/office/spreadsheetml/2009/9/main" objectType="CheckBox" fmlaLink="$P$89"/>
</file>

<file path=xl/ctrlProps/ctrlProp41.xml><?xml version="1.0" encoding="utf-8"?>
<formControlPr xmlns="http://schemas.microsoft.com/office/spreadsheetml/2009/9/main" objectType="CheckBox" fmlaLink="$L$82"/>
</file>

<file path=xl/ctrlProps/ctrlProp42.xml><?xml version="1.0" encoding="utf-8"?>
<formControlPr xmlns="http://schemas.microsoft.com/office/spreadsheetml/2009/9/main" objectType="CheckBox" fmlaLink="$G$17"/>
</file>

<file path=xl/ctrlProps/ctrlProp43.xml><?xml version="1.0" encoding="utf-8"?>
<formControlPr xmlns="http://schemas.microsoft.com/office/spreadsheetml/2009/9/main" objectType="CheckBox" fmlaLink="$G$18"/>
</file>

<file path=xl/ctrlProps/ctrlProp44.xml><?xml version="1.0" encoding="utf-8"?>
<formControlPr xmlns="http://schemas.microsoft.com/office/spreadsheetml/2009/9/main" objectType="CheckBox" fmlaLink="$G$19"/>
</file>

<file path=xl/ctrlProps/ctrlProp45.xml><?xml version="1.0" encoding="utf-8"?>
<formControlPr xmlns="http://schemas.microsoft.com/office/spreadsheetml/2009/9/main" objectType="CheckBox" fmlaLink="$G$44"/>
</file>

<file path=xl/ctrlProps/ctrlProp46.xml><?xml version="1.0" encoding="utf-8"?>
<formControlPr xmlns="http://schemas.microsoft.com/office/spreadsheetml/2009/9/main" objectType="CheckBox" fmlaLink="$G$45"/>
</file>

<file path=xl/ctrlProps/ctrlProp47.xml><?xml version="1.0" encoding="utf-8"?>
<formControlPr xmlns="http://schemas.microsoft.com/office/spreadsheetml/2009/9/main" objectType="CheckBox" fmlaLink="$G$46"/>
</file>

<file path=xl/ctrlProps/ctrlProp48.xml><?xml version="1.0" encoding="utf-8"?>
<formControlPr xmlns="http://schemas.microsoft.com/office/spreadsheetml/2009/9/main" objectType="CheckBox" fmlaLink="$G$16"/>
</file>

<file path=xl/ctrlProps/ctrlProp49.xml><?xml version="1.0" encoding="utf-8"?>
<formControlPr xmlns="http://schemas.microsoft.com/office/spreadsheetml/2009/9/main" objectType="CheckBox" fmlaLink="$G$60"/>
</file>

<file path=xl/ctrlProps/ctrlProp5.xml><?xml version="1.0" encoding="utf-8"?>
<formControlPr xmlns="http://schemas.microsoft.com/office/spreadsheetml/2009/9/main" objectType="CheckBox" fmlaLink="$G$45"/>
</file>

<file path=xl/ctrlProps/ctrlProp50.xml><?xml version="1.0" encoding="utf-8"?>
<formControlPr xmlns="http://schemas.microsoft.com/office/spreadsheetml/2009/9/main" objectType="CheckBox" checked="Checked" fmlaLink="$G$73"/>
</file>

<file path=xl/ctrlProps/ctrlProp51.xml><?xml version="1.0" encoding="utf-8"?>
<formControlPr xmlns="http://schemas.microsoft.com/office/spreadsheetml/2009/9/main" objectType="CheckBox" fmlaLink="$G$74"/>
</file>

<file path=xl/ctrlProps/ctrlProp52.xml><?xml version="1.0" encoding="utf-8"?>
<formControlPr xmlns="http://schemas.microsoft.com/office/spreadsheetml/2009/9/main" objectType="CheckBox" fmlaLink="$G$75"/>
</file>

<file path=xl/ctrlProps/ctrlProp53.xml><?xml version="1.0" encoding="utf-8"?>
<formControlPr xmlns="http://schemas.microsoft.com/office/spreadsheetml/2009/9/main" objectType="CheckBox" fmlaLink="$N$27"/>
</file>

<file path=xl/ctrlProps/ctrlProp54.xml><?xml version="1.0" encoding="utf-8"?>
<formControlPr xmlns="http://schemas.microsoft.com/office/spreadsheetml/2009/9/main" objectType="CheckBox" fmlaLink="$N$28"/>
</file>

<file path=xl/ctrlProps/ctrlProp55.xml><?xml version="1.0" encoding="utf-8"?>
<formControlPr xmlns="http://schemas.microsoft.com/office/spreadsheetml/2009/9/main" objectType="CheckBox" fmlaLink="$N$29"/>
</file>

<file path=xl/ctrlProps/ctrlProp56.xml><?xml version="1.0" encoding="utf-8"?>
<formControlPr xmlns="http://schemas.microsoft.com/office/spreadsheetml/2009/9/main" objectType="CheckBox" fmlaLink="$N$30"/>
</file>

<file path=xl/ctrlProps/ctrlProp57.xml><?xml version="1.0" encoding="utf-8"?>
<formControlPr xmlns="http://schemas.microsoft.com/office/spreadsheetml/2009/9/main" objectType="CheckBox" fmlaLink="$N$32"/>
</file>

<file path=xl/ctrlProps/ctrlProp58.xml><?xml version="1.0" encoding="utf-8"?>
<formControlPr xmlns="http://schemas.microsoft.com/office/spreadsheetml/2009/9/main" objectType="CheckBox" fmlaLink="$N$33"/>
</file>

<file path=xl/ctrlProps/ctrlProp59.xml><?xml version="1.0" encoding="utf-8"?>
<formControlPr xmlns="http://schemas.microsoft.com/office/spreadsheetml/2009/9/main" objectType="CheckBox" fmlaLink="$N$34"/>
</file>

<file path=xl/ctrlProps/ctrlProp6.xml><?xml version="1.0" encoding="utf-8"?>
<formControlPr xmlns="http://schemas.microsoft.com/office/spreadsheetml/2009/9/main" objectType="CheckBox" fmlaLink="$G$46"/>
</file>

<file path=xl/ctrlProps/ctrlProp60.xml><?xml version="1.0" encoding="utf-8"?>
<formControlPr xmlns="http://schemas.microsoft.com/office/spreadsheetml/2009/9/main" objectType="CheckBox" fmlaLink="$L$83"/>
</file>

<file path=xl/ctrlProps/ctrlProp61.xml><?xml version="1.0" encoding="utf-8"?>
<formControlPr xmlns="http://schemas.microsoft.com/office/spreadsheetml/2009/9/main" objectType="CheckBox" fmlaLink="$G$17"/>
</file>

<file path=xl/ctrlProps/ctrlProp62.xml><?xml version="1.0" encoding="utf-8"?>
<formControlPr xmlns="http://schemas.microsoft.com/office/spreadsheetml/2009/9/main" objectType="CheckBox" fmlaLink="$G$18"/>
</file>

<file path=xl/ctrlProps/ctrlProp63.xml><?xml version="1.0" encoding="utf-8"?>
<formControlPr xmlns="http://schemas.microsoft.com/office/spreadsheetml/2009/9/main" objectType="CheckBox" fmlaLink="$G$19"/>
</file>

<file path=xl/ctrlProps/ctrlProp64.xml><?xml version="1.0" encoding="utf-8"?>
<formControlPr xmlns="http://schemas.microsoft.com/office/spreadsheetml/2009/9/main" objectType="CheckBox" fmlaLink="$G$44"/>
</file>

<file path=xl/ctrlProps/ctrlProp65.xml><?xml version="1.0" encoding="utf-8"?>
<formControlPr xmlns="http://schemas.microsoft.com/office/spreadsheetml/2009/9/main" objectType="CheckBox" fmlaLink="$G$45"/>
</file>

<file path=xl/ctrlProps/ctrlProp66.xml><?xml version="1.0" encoding="utf-8"?>
<formControlPr xmlns="http://schemas.microsoft.com/office/spreadsheetml/2009/9/main" objectType="CheckBox" fmlaLink="$G$46"/>
</file>

<file path=xl/ctrlProps/ctrlProp67.xml><?xml version="1.0" encoding="utf-8"?>
<formControlPr xmlns="http://schemas.microsoft.com/office/spreadsheetml/2009/9/main" objectType="CheckBox" fmlaLink="$G$16"/>
</file>

<file path=xl/ctrlProps/ctrlProp68.xml><?xml version="1.0" encoding="utf-8"?>
<formControlPr xmlns="http://schemas.microsoft.com/office/spreadsheetml/2009/9/main" objectType="CheckBox" fmlaLink="$G$58"/>
</file>

<file path=xl/ctrlProps/ctrlProp69.xml><?xml version="1.0" encoding="utf-8"?>
<formControlPr xmlns="http://schemas.microsoft.com/office/spreadsheetml/2009/9/main" objectType="CheckBox" fmlaLink="$G$59"/>
</file>

<file path=xl/ctrlProps/ctrlProp7.xml><?xml version="1.0" encoding="utf-8"?>
<formControlPr xmlns="http://schemas.microsoft.com/office/spreadsheetml/2009/9/main" objectType="CheckBox" fmlaLink="$G$16"/>
</file>

<file path=xl/ctrlProps/ctrlProp70.xml><?xml version="1.0" encoding="utf-8"?>
<formControlPr xmlns="http://schemas.microsoft.com/office/spreadsheetml/2009/9/main" objectType="CheckBox" checked="Checked" fmlaLink="$G$73"/>
</file>

<file path=xl/ctrlProps/ctrlProp71.xml><?xml version="1.0" encoding="utf-8"?>
<formControlPr xmlns="http://schemas.microsoft.com/office/spreadsheetml/2009/9/main" objectType="CheckBox" fmlaLink="$G$74"/>
</file>

<file path=xl/ctrlProps/ctrlProp72.xml><?xml version="1.0" encoding="utf-8"?>
<formControlPr xmlns="http://schemas.microsoft.com/office/spreadsheetml/2009/9/main" objectType="CheckBox" fmlaLink="$G$75"/>
</file>

<file path=xl/ctrlProps/ctrlProp73.xml><?xml version="1.0" encoding="utf-8"?>
<formControlPr xmlns="http://schemas.microsoft.com/office/spreadsheetml/2009/9/main" objectType="CheckBox" fmlaLink="$N$27"/>
</file>

<file path=xl/ctrlProps/ctrlProp74.xml><?xml version="1.0" encoding="utf-8"?>
<formControlPr xmlns="http://schemas.microsoft.com/office/spreadsheetml/2009/9/main" objectType="CheckBox" fmlaLink="$N$28"/>
</file>

<file path=xl/ctrlProps/ctrlProp75.xml><?xml version="1.0" encoding="utf-8"?>
<formControlPr xmlns="http://schemas.microsoft.com/office/spreadsheetml/2009/9/main" objectType="CheckBox" fmlaLink="$N$29"/>
</file>

<file path=xl/ctrlProps/ctrlProp76.xml><?xml version="1.0" encoding="utf-8"?>
<formControlPr xmlns="http://schemas.microsoft.com/office/spreadsheetml/2009/9/main" objectType="CheckBox" fmlaLink="$N$30"/>
</file>

<file path=xl/ctrlProps/ctrlProp77.xml><?xml version="1.0" encoding="utf-8"?>
<formControlPr xmlns="http://schemas.microsoft.com/office/spreadsheetml/2009/9/main" objectType="CheckBox" fmlaLink="$N$32"/>
</file>

<file path=xl/ctrlProps/ctrlProp78.xml><?xml version="1.0" encoding="utf-8"?>
<formControlPr xmlns="http://schemas.microsoft.com/office/spreadsheetml/2009/9/main" objectType="CheckBox" fmlaLink="$N$33"/>
</file>

<file path=xl/ctrlProps/ctrlProp79.xml><?xml version="1.0" encoding="utf-8"?>
<formControlPr xmlns="http://schemas.microsoft.com/office/spreadsheetml/2009/9/main" objectType="CheckBox" fmlaLink="$N$34"/>
</file>

<file path=xl/ctrlProps/ctrlProp8.xml><?xml version="1.0" encoding="utf-8"?>
<formControlPr xmlns="http://schemas.microsoft.com/office/spreadsheetml/2009/9/main" objectType="CheckBox" fmlaLink="$G$60"/>
</file>

<file path=xl/ctrlProps/ctrlProp80.xml><?xml version="1.0" encoding="utf-8"?>
<formControlPr xmlns="http://schemas.microsoft.com/office/spreadsheetml/2009/9/main" objectType="CheckBox" fmlaLink="$P$88"/>
</file>

<file path=xl/ctrlProps/ctrlProp81.xml><?xml version="1.0" encoding="utf-8"?>
<formControlPr xmlns="http://schemas.microsoft.com/office/spreadsheetml/2009/9/main" objectType="CheckBox" fmlaLink="$P$89"/>
</file>

<file path=xl/ctrlProps/ctrlProp82.xml><?xml version="1.0" encoding="utf-8"?>
<formControlPr xmlns="http://schemas.microsoft.com/office/spreadsheetml/2009/9/main" objectType="CheckBox" fmlaLink="$L$82"/>
</file>

<file path=xl/ctrlProps/ctrlProp83.xml><?xml version="1.0" encoding="utf-8"?>
<formControlPr xmlns="http://schemas.microsoft.com/office/spreadsheetml/2009/9/main" objectType="CheckBox" fmlaLink="$G$17"/>
</file>

<file path=xl/ctrlProps/ctrlProp84.xml><?xml version="1.0" encoding="utf-8"?>
<formControlPr xmlns="http://schemas.microsoft.com/office/spreadsheetml/2009/9/main" objectType="CheckBox" fmlaLink="$G$18"/>
</file>

<file path=xl/ctrlProps/ctrlProp85.xml><?xml version="1.0" encoding="utf-8"?>
<formControlPr xmlns="http://schemas.microsoft.com/office/spreadsheetml/2009/9/main" objectType="CheckBox" fmlaLink="$G$19"/>
</file>

<file path=xl/ctrlProps/ctrlProp86.xml><?xml version="1.0" encoding="utf-8"?>
<formControlPr xmlns="http://schemas.microsoft.com/office/spreadsheetml/2009/9/main" objectType="CheckBox" fmlaLink="$G$44"/>
</file>

<file path=xl/ctrlProps/ctrlProp87.xml><?xml version="1.0" encoding="utf-8"?>
<formControlPr xmlns="http://schemas.microsoft.com/office/spreadsheetml/2009/9/main" objectType="CheckBox" fmlaLink="$G$45"/>
</file>

<file path=xl/ctrlProps/ctrlProp88.xml><?xml version="1.0" encoding="utf-8"?>
<formControlPr xmlns="http://schemas.microsoft.com/office/spreadsheetml/2009/9/main" objectType="CheckBox" fmlaLink="$G$46"/>
</file>

<file path=xl/ctrlProps/ctrlProp89.xml><?xml version="1.0" encoding="utf-8"?>
<formControlPr xmlns="http://schemas.microsoft.com/office/spreadsheetml/2009/9/main" objectType="CheckBox" fmlaLink="$G$16"/>
</file>

<file path=xl/ctrlProps/ctrlProp9.xml><?xml version="1.0" encoding="utf-8"?>
<formControlPr xmlns="http://schemas.microsoft.com/office/spreadsheetml/2009/9/main" objectType="CheckBox" fmlaLink="$G$73"/>
</file>

<file path=xl/ctrlProps/ctrlProp90.xml><?xml version="1.0" encoding="utf-8"?>
<formControlPr xmlns="http://schemas.microsoft.com/office/spreadsheetml/2009/9/main" objectType="CheckBox" fmlaLink="$G$61"/>
</file>

<file path=xl/ctrlProps/ctrlProp91.xml><?xml version="1.0" encoding="utf-8"?>
<formControlPr xmlns="http://schemas.microsoft.com/office/spreadsheetml/2009/9/main" objectType="CheckBox" fmlaLink="$G$62"/>
</file>

<file path=xl/ctrlProps/ctrlProp92.xml><?xml version="1.0" encoding="utf-8"?>
<formControlPr xmlns="http://schemas.microsoft.com/office/spreadsheetml/2009/9/main" objectType="CheckBox" fmlaLink="$G$63"/>
</file>

<file path=xl/ctrlProps/ctrlProp93.xml><?xml version="1.0" encoding="utf-8"?>
<formControlPr xmlns="http://schemas.microsoft.com/office/spreadsheetml/2009/9/main" objectType="CheckBox" fmlaLink="$G$76"/>
</file>

<file path=xl/ctrlProps/ctrlProp94.xml><?xml version="1.0" encoding="utf-8"?>
<formControlPr xmlns="http://schemas.microsoft.com/office/spreadsheetml/2009/9/main" objectType="CheckBox" fmlaLink="$G$77"/>
</file>

<file path=xl/ctrlProps/ctrlProp95.xml><?xml version="1.0" encoding="utf-8"?>
<formControlPr xmlns="http://schemas.microsoft.com/office/spreadsheetml/2009/9/main" objectType="CheckBox" fmlaLink="$G$78"/>
</file>

<file path=xl/ctrlProps/ctrlProp96.xml><?xml version="1.0" encoding="utf-8"?>
<formControlPr xmlns="http://schemas.microsoft.com/office/spreadsheetml/2009/9/main" objectType="CheckBox" fmlaLink="$N$27"/>
</file>

<file path=xl/ctrlProps/ctrlProp97.xml><?xml version="1.0" encoding="utf-8"?>
<formControlPr xmlns="http://schemas.microsoft.com/office/spreadsheetml/2009/9/main" objectType="CheckBox" fmlaLink="$N$28"/>
</file>

<file path=xl/ctrlProps/ctrlProp98.xml><?xml version="1.0" encoding="utf-8"?>
<formControlPr xmlns="http://schemas.microsoft.com/office/spreadsheetml/2009/9/main" objectType="CheckBox" fmlaLink="$N$29"/>
</file>

<file path=xl/ctrlProps/ctrlProp99.xml><?xml version="1.0" encoding="utf-8"?>
<formControlPr xmlns="http://schemas.microsoft.com/office/spreadsheetml/2009/9/main" objectType="CheckBox" fmlaLink="$N$3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428625</xdr:colOff>
      <xdr:row>0</xdr:row>
      <xdr:rowOff>0</xdr:rowOff>
    </xdr:from>
    <xdr:to>
      <xdr:col>16</xdr:col>
      <xdr:colOff>34699</xdr:colOff>
      <xdr:row>4</xdr:row>
      <xdr:rowOff>253</xdr:rowOff>
    </xdr:to>
    <xdr:sp macro="" textlink="" fLocksText="0">
      <xdr:nvSpPr>
        <xdr:cNvPr id="1033" name="TextBox 1">
          <a:extLst>
            <a:ext uri="{FF2B5EF4-FFF2-40B4-BE49-F238E27FC236}">
              <a16:creationId xmlns:a16="http://schemas.microsoft.com/office/drawing/2014/main" id="{00000000-0008-0000-0000-000009040000}"/>
            </a:ext>
          </a:extLst>
        </xdr:cNvPr>
        <xdr:cNvSpPr txBox="1">
          <a:spLocks noChangeArrowheads="1"/>
        </xdr:cNvSpPr>
      </xdr:nvSpPr>
      <xdr:spPr bwMode="auto">
        <a:xfrm>
          <a:off x="7315200" y="0"/>
          <a:ext cx="4962525" cy="1000125"/>
        </a:xfrm>
        <a:prstGeom prst="rect">
          <a:avLst/>
        </a:prstGeom>
        <a:solidFill>
          <a:schemeClr val="accent5">
            <a:lumMod val="20000"/>
            <a:lumOff val="80000"/>
          </a:schemeClr>
        </a:solidFill>
        <a:ln w="9360" cap="sq">
          <a:solidFill>
            <a:srgbClr val="BCBCBC"/>
          </a:solidFill>
          <a:miter lim="800000"/>
          <a:headEnd/>
          <a:tailEnd/>
        </a:ln>
        <a:effectLst/>
      </xdr:spPr>
      <xdr:txBody>
        <a:bodyPr vertOverflow="clip" wrap="square" lIns="20160" tIns="20160" rIns="20160" bIns="20160" anchor="t"/>
        <a:lstStyle/>
        <a:p>
          <a:pPr algn="l" rtl="0">
            <a:defRPr sz="1000"/>
          </a:pPr>
          <a:r>
            <a:rPr lang="en-US" sz="1100" b="1" i="0" u="none" strike="noStrike" baseline="0">
              <a:solidFill>
                <a:sysClr val="windowText" lastClr="000000"/>
              </a:solidFill>
              <a:latin typeface="Calibri"/>
            </a:rPr>
            <a:t>COMMENTS/EXPLANATION OF EXCLUDED DEBTS:</a:t>
          </a:r>
          <a:r>
            <a:rPr lang="en-US" sz="1100" b="0" i="0" u="none" strike="noStrike" baseline="0">
              <a:solidFill>
                <a:sysClr val="windowText" lastClr="000000"/>
              </a:solidFill>
              <a:latin typeface="Calibri"/>
            </a:rPr>
            <a:t>  </a:t>
          </a:r>
        </a:p>
      </xdr:txBody>
    </xdr:sp>
    <xdr:clientData/>
  </xdr:twoCellAnchor>
  <xdr:twoCellAnchor editAs="oneCell">
    <xdr:from>
      <xdr:col>0</xdr:col>
      <xdr:colOff>1</xdr:colOff>
      <xdr:row>0</xdr:row>
      <xdr:rowOff>0</xdr:rowOff>
    </xdr:from>
    <xdr:to>
      <xdr:col>0</xdr:col>
      <xdr:colOff>1726407</xdr:colOff>
      <xdr:row>0</xdr:row>
      <xdr:rowOff>425346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0"/>
          <a:ext cx="1726406" cy="4253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19050</xdr:colOff>
          <xdr:row>39</xdr:row>
          <xdr:rowOff>0</xdr:rowOff>
        </xdr:from>
        <xdr:to>
          <xdr:col>6</xdr:col>
          <xdr:colOff>85725</xdr:colOff>
          <xdr:row>41</xdr:row>
          <xdr:rowOff>114300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D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41</xdr:row>
          <xdr:rowOff>0</xdr:rowOff>
        </xdr:from>
        <xdr:to>
          <xdr:col>6</xdr:col>
          <xdr:colOff>123825</xdr:colOff>
          <xdr:row>43</xdr:row>
          <xdr:rowOff>114300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D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43</xdr:row>
          <xdr:rowOff>0</xdr:rowOff>
        </xdr:from>
        <xdr:to>
          <xdr:col>6</xdr:col>
          <xdr:colOff>95250</xdr:colOff>
          <xdr:row>46</xdr:row>
          <xdr:rowOff>85725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D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47</xdr:row>
          <xdr:rowOff>0</xdr:rowOff>
        </xdr:from>
        <xdr:to>
          <xdr:col>6</xdr:col>
          <xdr:colOff>123825</xdr:colOff>
          <xdr:row>49</xdr:row>
          <xdr:rowOff>66675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D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47</xdr:row>
          <xdr:rowOff>171450</xdr:rowOff>
        </xdr:from>
        <xdr:to>
          <xdr:col>6</xdr:col>
          <xdr:colOff>123825</xdr:colOff>
          <xdr:row>51</xdr:row>
          <xdr:rowOff>38100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D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49</xdr:row>
          <xdr:rowOff>190500</xdr:rowOff>
        </xdr:from>
        <xdr:to>
          <xdr:col>6</xdr:col>
          <xdr:colOff>142875</xdr:colOff>
          <xdr:row>52</xdr:row>
          <xdr:rowOff>38100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D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19050</xdr:colOff>
      <xdr:row>22</xdr:row>
      <xdr:rowOff>95250</xdr:rowOff>
    </xdr:from>
    <xdr:to>
      <xdr:col>10</xdr:col>
      <xdr:colOff>599810</xdr:colOff>
      <xdr:row>35</xdr:row>
      <xdr:rowOff>139661</xdr:rowOff>
    </xdr:to>
    <xdr:sp macro="" textlink="" fLocksText="0">
      <xdr:nvSpPr>
        <xdr:cNvPr id="11267" name="TextBox 1">
          <a:extLst>
            <a:ext uri="{FF2B5EF4-FFF2-40B4-BE49-F238E27FC236}">
              <a16:creationId xmlns:a16="http://schemas.microsoft.com/office/drawing/2014/main" id="{00000000-0008-0000-0E00-0000032C0000}"/>
            </a:ext>
          </a:extLst>
        </xdr:cNvPr>
        <xdr:cNvSpPr txBox="1">
          <a:spLocks noChangeArrowheads="1"/>
        </xdr:cNvSpPr>
      </xdr:nvSpPr>
      <xdr:spPr bwMode="auto">
        <a:xfrm>
          <a:off x="5905500" y="3609975"/>
          <a:ext cx="4895850" cy="1895475"/>
        </a:xfrm>
        <a:prstGeom prst="rect">
          <a:avLst/>
        </a:prstGeom>
        <a:solidFill>
          <a:schemeClr val="accent5">
            <a:lumMod val="20000"/>
            <a:lumOff val="80000"/>
          </a:schemeClr>
        </a:solidFill>
        <a:ln w="9360" cap="sq">
          <a:solidFill>
            <a:srgbClr val="BCBCBC"/>
          </a:solidFill>
          <a:miter lim="800000"/>
          <a:headEnd/>
          <a:tailEnd/>
        </a:ln>
        <a:effectLst/>
      </xdr:spPr>
      <xdr:txBody>
        <a:bodyPr vertOverflow="clip" wrap="square" lIns="20160" tIns="20160" rIns="20160" bIns="20160" anchor="t"/>
        <a:lstStyle/>
        <a:p>
          <a:pPr algn="l" rtl="0">
            <a:defRPr sz="1000"/>
          </a:pPr>
          <a:r>
            <a:rPr lang="en-US" sz="1100" b="1" i="0" u="none" strike="noStrike" baseline="0">
              <a:solidFill>
                <a:srgbClr val="000000"/>
              </a:solidFill>
              <a:latin typeface="Calibri"/>
            </a:rPr>
            <a:t>COMMENTS:  </a:t>
          </a:r>
        </a:p>
        <a:p>
          <a:pPr algn="l" rtl="0">
            <a:defRPr sz="1000"/>
          </a:pPr>
          <a:r>
            <a:rPr lang="en-US" sz="1100" b="1" i="0" u="none" strike="noStrike" baseline="0">
              <a:solidFill>
                <a:srgbClr val="000000"/>
              </a:solidFill>
              <a:latin typeface="Calibri"/>
            </a:rPr>
            <a:t>Explain any large deposits/increases in balance or indicate none:  </a:t>
          </a:r>
        </a:p>
        <a:p>
          <a:pPr algn="l" rtl="0">
            <a:defRPr sz="1000"/>
          </a:pPr>
          <a:endParaRPr lang="en-US" sz="1100" b="1" i="0" u="none" strike="noStrike" baseline="0">
            <a:solidFill>
              <a:srgbClr val="000000"/>
            </a:solidFill>
            <a:latin typeface="Calibri"/>
          </a:endParaRPr>
        </a:p>
        <a:p>
          <a:pPr algn="l" rtl="0">
            <a:defRPr sz="1000"/>
          </a:pPr>
          <a:endParaRPr lang="en-US" sz="1100" b="1" i="0" u="none" strike="noStrike" baseline="0">
            <a:solidFill>
              <a:srgbClr val="000000"/>
            </a:solidFill>
            <a:latin typeface="Calibri"/>
          </a:endParaRPr>
        </a:p>
        <a:p>
          <a:pPr algn="l" rtl="0">
            <a:defRPr sz="1000"/>
          </a:pPr>
          <a:endParaRPr lang="en-US" sz="1100" b="1" i="0" u="none" strike="noStrike" baseline="0">
            <a:solidFill>
              <a:srgbClr val="000000"/>
            </a:solidFill>
            <a:latin typeface="Calibri"/>
          </a:endParaRPr>
        </a:p>
      </xdr:txBody>
    </xdr:sp>
    <xdr:clientData/>
  </xdr:twoCellAnchor>
  <mc:AlternateContent xmlns:mc="http://schemas.openxmlformats.org/markup-compatibility/2006">
    <mc:Choice xmlns:a14="http://schemas.microsoft.com/office/drawing/2010/main" Requires="a14">
      <xdr:twoCellAnchor>
        <xdr:from>
          <xdr:col>0</xdr:col>
          <xdr:colOff>1438275</xdr:colOff>
          <xdr:row>27</xdr:row>
          <xdr:rowOff>0</xdr:rowOff>
        </xdr:from>
        <xdr:to>
          <xdr:col>0</xdr:col>
          <xdr:colOff>1476375</xdr:colOff>
          <xdr:row>28</xdr:row>
          <xdr:rowOff>95250</xdr:rowOff>
        </xdr:to>
        <xdr:sp macro="" textlink="">
          <xdr:nvSpPr>
            <xdr:cNvPr id="11268" name="Check Box 1" hidden="1">
              <a:extLst>
                <a:ext uri="{63B3BB69-23CF-44E3-9099-C40C66FF867C}">
                  <a14:compatExt spid="_x0000_s11268"/>
                </a:ext>
                <a:ext uri="{FF2B5EF4-FFF2-40B4-BE49-F238E27FC236}">
                  <a16:creationId xmlns:a16="http://schemas.microsoft.com/office/drawing/2014/main" id="{00000000-0008-0000-0E00-00000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1438275</xdr:colOff>
          <xdr:row>27</xdr:row>
          <xdr:rowOff>0</xdr:rowOff>
        </xdr:from>
        <xdr:to>
          <xdr:col>0</xdr:col>
          <xdr:colOff>1476375</xdr:colOff>
          <xdr:row>28</xdr:row>
          <xdr:rowOff>95250</xdr:rowOff>
        </xdr:to>
        <xdr:sp macro="" textlink="">
          <xdr:nvSpPr>
            <xdr:cNvPr id="11269" name="Check Box 2" hidden="1">
              <a:extLst>
                <a:ext uri="{63B3BB69-23CF-44E3-9099-C40C66FF867C}">
                  <a14:compatExt spid="_x0000_s11269"/>
                </a:ext>
                <a:ext uri="{FF2B5EF4-FFF2-40B4-BE49-F238E27FC236}">
                  <a16:creationId xmlns:a16="http://schemas.microsoft.com/office/drawing/2014/main" id="{00000000-0008-0000-0E00-00000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1438275</xdr:colOff>
          <xdr:row>27</xdr:row>
          <xdr:rowOff>0</xdr:rowOff>
        </xdr:from>
        <xdr:to>
          <xdr:col>0</xdr:col>
          <xdr:colOff>1476375</xdr:colOff>
          <xdr:row>28</xdr:row>
          <xdr:rowOff>95250</xdr:rowOff>
        </xdr:to>
        <xdr:sp macro="" textlink="">
          <xdr:nvSpPr>
            <xdr:cNvPr id="11270" name="Check Box 3" hidden="1">
              <a:extLst>
                <a:ext uri="{63B3BB69-23CF-44E3-9099-C40C66FF867C}">
                  <a14:compatExt spid="_x0000_s11270"/>
                </a:ext>
                <a:ext uri="{FF2B5EF4-FFF2-40B4-BE49-F238E27FC236}">
                  <a16:creationId xmlns:a16="http://schemas.microsoft.com/office/drawing/2014/main" id="{00000000-0008-0000-0E00-00000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1438275</xdr:colOff>
          <xdr:row>27</xdr:row>
          <xdr:rowOff>0</xdr:rowOff>
        </xdr:from>
        <xdr:to>
          <xdr:col>0</xdr:col>
          <xdr:colOff>1476375</xdr:colOff>
          <xdr:row>28</xdr:row>
          <xdr:rowOff>95250</xdr:rowOff>
        </xdr:to>
        <xdr:sp macro="" textlink="">
          <xdr:nvSpPr>
            <xdr:cNvPr id="11271" name="Check Box 4" hidden="1">
              <a:extLst>
                <a:ext uri="{63B3BB69-23CF-44E3-9099-C40C66FF867C}">
                  <a14:compatExt spid="_x0000_s11271"/>
                </a:ext>
                <a:ext uri="{FF2B5EF4-FFF2-40B4-BE49-F238E27FC236}">
                  <a16:creationId xmlns:a16="http://schemas.microsoft.com/office/drawing/2014/main" id="{00000000-0008-0000-0E00-00000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1</xdr:row>
          <xdr:rowOff>276225</xdr:rowOff>
        </xdr:from>
        <xdr:to>
          <xdr:col>0</xdr:col>
          <xdr:colOff>885825</xdr:colOff>
          <xdr:row>3</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F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xdr:row>
          <xdr:rowOff>285750</xdr:rowOff>
        </xdr:from>
        <xdr:to>
          <xdr:col>0</xdr:col>
          <xdr:colOff>1981200</xdr:colOff>
          <xdr:row>3</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F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xdr:row>
          <xdr:rowOff>285750</xdr:rowOff>
        </xdr:from>
        <xdr:to>
          <xdr:col>0</xdr:col>
          <xdr:colOff>1981200</xdr:colOff>
          <xdr:row>3</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F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xdr:row>
          <xdr:rowOff>276225</xdr:rowOff>
        </xdr:from>
        <xdr:to>
          <xdr:col>0</xdr:col>
          <xdr:colOff>885825</xdr:colOff>
          <xdr:row>4</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F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xdr:row>
          <xdr:rowOff>285750</xdr:rowOff>
        </xdr:from>
        <xdr:to>
          <xdr:col>0</xdr:col>
          <xdr:colOff>1981200</xdr:colOff>
          <xdr:row>4</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F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xdr:row>
          <xdr:rowOff>285750</xdr:rowOff>
        </xdr:from>
        <xdr:to>
          <xdr:col>0</xdr:col>
          <xdr:colOff>1981200</xdr:colOff>
          <xdr:row>4</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F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xdr:row>
          <xdr:rowOff>276225</xdr:rowOff>
        </xdr:from>
        <xdr:to>
          <xdr:col>0</xdr:col>
          <xdr:colOff>885825</xdr:colOff>
          <xdr:row>5</xdr:row>
          <xdr:rowOff>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F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3</xdr:row>
          <xdr:rowOff>285750</xdr:rowOff>
        </xdr:from>
        <xdr:to>
          <xdr:col>0</xdr:col>
          <xdr:colOff>1981200</xdr:colOff>
          <xdr:row>5</xdr:row>
          <xdr:rowOff>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F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3</xdr:row>
          <xdr:rowOff>285750</xdr:rowOff>
        </xdr:from>
        <xdr:to>
          <xdr:col>0</xdr:col>
          <xdr:colOff>1981200</xdr:colOff>
          <xdr:row>5</xdr:row>
          <xdr:rowOff>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F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xdr:row>
          <xdr:rowOff>276225</xdr:rowOff>
        </xdr:from>
        <xdr:to>
          <xdr:col>0</xdr:col>
          <xdr:colOff>885825</xdr:colOff>
          <xdr:row>6</xdr:row>
          <xdr:rowOff>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F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4</xdr:row>
          <xdr:rowOff>285750</xdr:rowOff>
        </xdr:from>
        <xdr:to>
          <xdr:col>0</xdr:col>
          <xdr:colOff>1981200</xdr:colOff>
          <xdr:row>6</xdr:row>
          <xdr:rowOff>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F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xdr:row>
          <xdr:rowOff>285750</xdr:rowOff>
        </xdr:from>
        <xdr:to>
          <xdr:col>0</xdr:col>
          <xdr:colOff>1981200</xdr:colOff>
          <xdr:row>6</xdr:row>
          <xdr:rowOff>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F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xdr:row>
          <xdr:rowOff>276225</xdr:rowOff>
        </xdr:from>
        <xdr:to>
          <xdr:col>0</xdr:col>
          <xdr:colOff>885825</xdr:colOff>
          <xdr:row>7</xdr:row>
          <xdr:rowOff>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F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5</xdr:row>
          <xdr:rowOff>285750</xdr:rowOff>
        </xdr:from>
        <xdr:to>
          <xdr:col>0</xdr:col>
          <xdr:colOff>1981200</xdr:colOff>
          <xdr:row>7</xdr:row>
          <xdr:rowOff>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F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5</xdr:row>
          <xdr:rowOff>285750</xdr:rowOff>
        </xdr:from>
        <xdr:to>
          <xdr:col>0</xdr:col>
          <xdr:colOff>1981200</xdr:colOff>
          <xdr:row>7</xdr:row>
          <xdr:rowOff>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F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0</xdr:rowOff>
        </xdr:from>
        <xdr:to>
          <xdr:col>0</xdr:col>
          <xdr:colOff>885825</xdr:colOff>
          <xdr:row>8</xdr:row>
          <xdr:rowOff>28575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F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7</xdr:row>
          <xdr:rowOff>0</xdr:rowOff>
        </xdr:from>
        <xdr:to>
          <xdr:col>0</xdr:col>
          <xdr:colOff>1981200</xdr:colOff>
          <xdr:row>8</xdr:row>
          <xdr:rowOff>9525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F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7</xdr:row>
          <xdr:rowOff>0</xdr:rowOff>
        </xdr:from>
        <xdr:to>
          <xdr:col>0</xdr:col>
          <xdr:colOff>1981200</xdr:colOff>
          <xdr:row>8</xdr:row>
          <xdr:rowOff>9525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F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276225</xdr:rowOff>
        </xdr:from>
        <xdr:to>
          <xdr:col>0</xdr:col>
          <xdr:colOff>885825</xdr:colOff>
          <xdr:row>9</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F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7</xdr:row>
          <xdr:rowOff>285750</xdr:rowOff>
        </xdr:from>
        <xdr:to>
          <xdr:col>0</xdr:col>
          <xdr:colOff>1981200</xdr:colOff>
          <xdr:row>9</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F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7</xdr:row>
          <xdr:rowOff>285750</xdr:rowOff>
        </xdr:from>
        <xdr:to>
          <xdr:col>0</xdr:col>
          <xdr:colOff>1981200</xdr:colOff>
          <xdr:row>9</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F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8</xdr:row>
          <xdr:rowOff>276225</xdr:rowOff>
        </xdr:from>
        <xdr:to>
          <xdr:col>0</xdr:col>
          <xdr:colOff>885825</xdr:colOff>
          <xdr:row>10</xdr:row>
          <xdr:rowOff>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F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8</xdr:row>
          <xdr:rowOff>285750</xdr:rowOff>
        </xdr:from>
        <xdr:to>
          <xdr:col>0</xdr:col>
          <xdr:colOff>1981200</xdr:colOff>
          <xdr:row>10</xdr:row>
          <xdr:rowOff>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F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8</xdr:row>
          <xdr:rowOff>285750</xdr:rowOff>
        </xdr:from>
        <xdr:to>
          <xdr:col>0</xdr:col>
          <xdr:colOff>1981200</xdr:colOff>
          <xdr:row>10</xdr:row>
          <xdr:rowOff>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F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9</xdr:row>
          <xdr:rowOff>276225</xdr:rowOff>
        </xdr:from>
        <xdr:to>
          <xdr:col>0</xdr:col>
          <xdr:colOff>885825</xdr:colOff>
          <xdr:row>11</xdr:row>
          <xdr:rowOff>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F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9</xdr:row>
          <xdr:rowOff>285750</xdr:rowOff>
        </xdr:from>
        <xdr:to>
          <xdr:col>0</xdr:col>
          <xdr:colOff>1981200</xdr:colOff>
          <xdr:row>11</xdr:row>
          <xdr:rowOff>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F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9</xdr:row>
          <xdr:rowOff>285750</xdr:rowOff>
        </xdr:from>
        <xdr:to>
          <xdr:col>0</xdr:col>
          <xdr:colOff>1981200</xdr:colOff>
          <xdr:row>11</xdr:row>
          <xdr:rowOff>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F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10</xdr:row>
          <xdr:rowOff>276225</xdr:rowOff>
        </xdr:from>
        <xdr:to>
          <xdr:col>0</xdr:col>
          <xdr:colOff>885825</xdr:colOff>
          <xdr:row>12</xdr:row>
          <xdr:rowOff>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F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10</xdr:row>
          <xdr:rowOff>285750</xdr:rowOff>
        </xdr:from>
        <xdr:to>
          <xdr:col>0</xdr:col>
          <xdr:colOff>1981200</xdr:colOff>
          <xdr:row>12</xdr:row>
          <xdr:rowOff>0</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F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10</xdr:row>
          <xdr:rowOff>285750</xdr:rowOff>
        </xdr:from>
        <xdr:to>
          <xdr:col>0</xdr:col>
          <xdr:colOff>1981200</xdr:colOff>
          <xdr:row>12</xdr:row>
          <xdr:rowOff>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F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11</xdr:row>
          <xdr:rowOff>276225</xdr:rowOff>
        </xdr:from>
        <xdr:to>
          <xdr:col>0</xdr:col>
          <xdr:colOff>885825</xdr:colOff>
          <xdr:row>12</xdr:row>
          <xdr:rowOff>285750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F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11</xdr:row>
          <xdr:rowOff>285750</xdr:rowOff>
        </xdr:from>
        <xdr:to>
          <xdr:col>0</xdr:col>
          <xdr:colOff>1981200</xdr:colOff>
          <xdr:row>12</xdr:row>
          <xdr:rowOff>285750</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F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11</xdr:row>
          <xdr:rowOff>285750</xdr:rowOff>
        </xdr:from>
        <xdr:to>
          <xdr:col>0</xdr:col>
          <xdr:colOff>1981200</xdr:colOff>
          <xdr:row>12</xdr:row>
          <xdr:rowOff>285750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F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12</xdr:row>
          <xdr:rowOff>276225</xdr:rowOff>
        </xdr:from>
        <xdr:to>
          <xdr:col>0</xdr:col>
          <xdr:colOff>885825</xdr:colOff>
          <xdr:row>14</xdr:row>
          <xdr:rowOff>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F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12</xdr:row>
          <xdr:rowOff>285750</xdr:rowOff>
        </xdr:from>
        <xdr:to>
          <xdr:col>0</xdr:col>
          <xdr:colOff>1981200</xdr:colOff>
          <xdr:row>14</xdr:row>
          <xdr:rowOff>0</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F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12</xdr:row>
          <xdr:rowOff>285750</xdr:rowOff>
        </xdr:from>
        <xdr:to>
          <xdr:col>0</xdr:col>
          <xdr:colOff>1981200</xdr:colOff>
          <xdr:row>14</xdr:row>
          <xdr:rowOff>0</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F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14</xdr:row>
          <xdr:rowOff>0</xdr:rowOff>
        </xdr:from>
        <xdr:to>
          <xdr:col>0</xdr:col>
          <xdr:colOff>885825</xdr:colOff>
          <xdr:row>15</xdr:row>
          <xdr:rowOff>28575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F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14</xdr:row>
          <xdr:rowOff>0</xdr:rowOff>
        </xdr:from>
        <xdr:to>
          <xdr:col>0</xdr:col>
          <xdr:colOff>1981200</xdr:colOff>
          <xdr:row>15</xdr:row>
          <xdr:rowOff>9525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F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14</xdr:row>
          <xdr:rowOff>0</xdr:rowOff>
        </xdr:from>
        <xdr:to>
          <xdr:col>0</xdr:col>
          <xdr:colOff>1981200</xdr:colOff>
          <xdr:row>15</xdr:row>
          <xdr:rowOff>9525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F00-00003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15</xdr:row>
          <xdr:rowOff>9525</xdr:rowOff>
        </xdr:from>
        <xdr:to>
          <xdr:col>0</xdr:col>
          <xdr:colOff>1438275</xdr:colOff>
          <xdr:row>16</xdr:row>
          <xdr:rowOff>28575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F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914400</xdr:colOff>
          <xdr:row>15</xdr:row>
          <xdr:rowOff>9525</xdr:rowOff>
        </xdr:from>
        <xdr:to>
          <xdr:col>0</xdr:col>
          <xdr:colOff>1981200</xdr:colOff>
          <xdr:row>16</xdr:row>
          <xdr:rowOff>28575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F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1571625</xdr:colOff>
          <xdr:row>15</xdr:row>
          <xdr:rowOff>9525</xdr:rowOff>
        </xdr:from>
        <xdr:to>
          <xdr:col>0</xdr:col>
          <xdr:colOff>1981200</xdr:colOff>
          <xdr:row>16</xdr:row>
          <xdr:rowOff>28575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F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16</xdr:row>
          <xdr:rowOff>0</xdr:rowOff>
        </xdr:from>
        <xdr:to>
          <xdr:col>0</xdr:col>
          <xdr:colOff>885825</xdr:colOff>
          <xdr:row>17</xdr:row>
          <xdr:rowOff>28575</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F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16</xdr:row>
          <xdr:rowOff>0</xdr:rowOff>
        </xdr:from>
        <xdr:to>
          <xdr:col>0</xdr:col>
          <xdr:colOff>1981200</xdr:colOff>
          <xdr:row>17</xdr:row>
          <xdr:rowOff>9525</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F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16</xdr:row>
          <xdr:rowOff>0</xdr:rowOff>
        </xdr:from>
        <xdr:to>
          <xdr:col>0</xdr:col>
          <xdr:colOff>1981200</xdr:colOff>
          <xdr:row>17</xdr:row>
          <xdr:rowOff>9525</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F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16</xdr:row>
          <xdr:rowOff>276225</xdr:rowOff>
        </xdr:from>
        <xdr:to>
          <xdr:col>0</xdr:col>
          <xdr:colOff>885825</xdr:colOff>
          <xdr:row>18</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F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16</xdr:row>
          <xdr:rowOff>285750</xdr:rowOff>
        </xdr:from>
        <xdr:to>
          <xdr:col>0</xdr:col>
          <xdr:colOff>1981200</xdr:colOff>
          <xdr:row>18</xdr:row>
          <xdr:rowOff>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F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16</xdr:row>
          <xdr:rowOff>285750</xdr:rowOff>
        </xdr:from>
        <xdr:to>
          <xdr:col>0</xdr:col>
          <xdr:colOff>1981200</xdr:colOff>
          <xdr:row>18</xdr:row>
          <xdr:rowOff>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F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18</xdr:row>
          <xdr:rowOff>0</xdr:rowOff>
        </xdr:from>
        <xdr:to>
          <xdr:col>0</xdr:col>
          <xdr:colOff>885825</xdr:colOff>
          <xdr:row>19</xdr:row>
          <xdr:rowOff>28575</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F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18</xdr:row>
          <xdr:rowOff>0</xdr:rowOff>
        </xdr:from>
        <xdr:to>
          <xdr:col>0</xdr:col>
          <xdr:colOff>1981200</xdr:colOff>
          <xdr:row>19</xdr:row>
          <xdr:rowOff>19050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F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18</xdr:row>
          <xdr:rowOff>0</xdr:rowOff>
        </xdr:from>
        <xdr:to>
          <xdr:col>0</xdr:col>
          <xdr:colOff>1981200</xdr:colOff>
          <xdr:row>19</xdr:row>
          <xdr:rowOff>19050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F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18</xdr:row>
          <xdr:rowOff>0</xdr:rowOff>
        </xdr:from>
        <xdr:to>
          <xdr:col>0</xdr:col>
          <xdr:colOff>1981200</xdr:colOff>
          <xdr:row>19</xdr:row>
          <xdr:rowOff>19050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F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18</xdr:row>
          <xdr:rowOff>285750</xdr:rowOff>
        </xdr:from>
        <xdr:to>
          <xdr:col>0</xdr:col>
          <xdr:colOff>885825</xdr:colOff>
          <xdr:row>20</xdr:row>
          <xdr:rowOff>19050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F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18</xdr:row>
          <xdr:rowOff>285750</xdr:rowOff>
        </xdr:from>
        <xdr:to>
          <xdr:col>0</xdr:col>
          <xdr:colOff>1981200</xdr:colOff>
          <xdr:row>20</xdr:row>
          <xdr:rowOff>19050</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F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18</xdr:row>
          <xdr:rowOff>285750</xdr:rowOff>
        </xdr:from>
        <xdr:to>
          <xdr:col>0</xdr:col>
          <xdr:colOff>1981200</xdr:colOff>
          <xdr:row>20</xdr:row>
          <xdr:rowOff>19050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F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19</xdr:row>
          <xdr:rowOff>285750</xdr:rowOff>
        </xdr:from>
        <xdr:to>
          <xdr:col>0</xdr:col>
          <xdr:colOff>885825</xdr:colOff>
          <xdr:row>21</xdr:row>
          <xdr:rowOff>19050</xdr:rowOff>
        </xdr:to>
        <xdr:sp macro="" textlink="">
          <xdr:nvSpPr>
            <xdr:cNvPr id="12398" name="Check Box 110" hidden="1">
              <a:extLst>
                <a:ext uri="{63B3BB69-23CF-44E3-9099-C40C66FF867C}">
                  <a14:compatExt spid="_x0000_s12398"/>
                </a:ext>
                <a:ext uri="{FF2B5EF4-FFF2-40B4-BE49-F238E27FC236}">
                  <a16:creationId xmlns:a16="http://schemas.microsoft.com/office/drawing/2014/main" id="{00000000-0008-0000-0F00-00006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19</xdr:row>
          <xdr:rowOff>285750</xdr:rowOff>
        </xdr:from>
        <xdr:to>
          <xdr:col>0</xdr:col>
          <xdr:colOff>1981200</xdr:colOff>
          <xdr:row>21</xdr:row>
          <xdr:rowOff>19050</xdr:rowOff>
        </xdr:to>
        <xdr:sp macro="" textlink="">
          <xdr:nvSpPr>
            <xdr:cNvPr id="12399" name="Check Box 111" hidden="1">
              <a:extLst>
                <a:ext uri="{63B3BB69-23CF-44E3-9099-C40C66FF867C}">
                  <a14:compatExt spid="_x0000_s12399"/>
                </a:ext>
                <a:ext uri="{FF2B5EF4-FFF2-40B4-BE49-F238E27FC236}">
                  <a16:creationId xmlns:a16="http://schemas.microsoft.com/office/drawing/2014/main" id="{00000000-0008-0000-0F00-00006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19</xdr:row>
          <xdr:rowOff>285750</xdr:rowOff>
        </xdr:from>
        <xdr:to>
          <xdr:col>0</xdr:col>
          <xdr:colOff>1981200</xdr:colOff>
          <xdr:row>21</xdr:row>
          <xdr:rowOff>19050</xdr:rowOff>
        </xdr:to>
        <xdr:sp macro="" textlink="">
          <xdr:nvSpPr>
            <xdr:cNvPr id="12400" name="Check Box 112" hidden="1">
              <a:extLst>
                <a:ext uri="{63B3BB69-23CF-44E3-9099-C40C66FF867C}">
                  <a14:compatExt spid="_x0000_s12400"/>
                </a:ext>
                <a:ext uri="{FF2B5EF4-FFF2-40B4-BE49-F238E27FC236}">
                  <a16:creationId xmlns:a16="http://schemas.microsoft.com/office/drawing/2014/main" id="{00000000-0008-0000-0F00-00007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20</xdr:row>
          <xdr:rowOff>285750</xdr:rowOff>
        </xdr:from>
        <xdr:to>
          <xdr:col>0</xdr:col>
          <xdr:colOff>885825</xdr:colOff>
          <xdr:row>22</xdr:row>
          <xdr:rowOff>19050</xdr:rowOff>
        </xdr:to>
        <xdr:sp macro="" textlink="">
          <xdr:nvSpPr>
            <xdr:cNvPr id="12403" name="Check Box 115" hidden="1">
              <a:extLst>
                <a:ext uri="{63B3BB69-23CF-44E3-9099-C40C66FF867C}">
                  <a14:compatExt spid="_x0000_s12403"/>
                </a:ext>
                <a:ext uri="{FF2B5EF4-FFF2-40B4-BE49-F238E27FC236}">
                  <a16:creationId xmlns:a16="http://schemas.microsoft.com/office/drawing/2014/main" id="{00000000-0008-0000-0F00-00007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20</xdr:row>
          <xdr:rowOff>285750</xdr:rowOff>
        </xdr:from>
        <xdr:to>
          <xdr:col>0</xdr:col>
          <xdr:colOff>1981200</xdr:colOff>
          <xdr:row>22</xdr:row>
          <xdr:rowOff>19050</xdr:rowOff>
        </xdr:to>
        <xdr:sp macro="" textlink="">
          <xdr:nvSpPr>
            <xdr:cNvPr id="12404" name="Check Box 116" hidden="1">
              <a:extLst>
                <a:ext uri="{63B3BB69-23CF-44E3-9099-C40C66FF867C}">
                  <a14:compatExt spid="_x0000_s12404"/>
                </a:ext>
                <a:ext uri="{FF2B5EF4-FFF2-40B4-BE49-F238E27FC236}">
                  <a16:creationId xmlns:a16="http://schemas.microsoft.com/office/drawing/2014/main" id="{00000000-0008-0000-0F00-00007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20</xdr:row>
          <xdr:rowOff>285750</xdr:rowOff>
        </xdr:from>
        <xdr:to>
          <xdr:col>0</xdr:col>
          <xdr:colOff>1981200</xdr:colOff>
          <xdr:row>22</xdr:row>
          <xdr:rowOff>19050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F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20</xdr:row>
          <xdr:rowOff>285750</xdr:rowOff>
        </xdr:from>
        <xdr:to>
          <xdr:col>0</xdr:col>
          <xdr:colOff>885825</xdr:colOff>
          <xdr:row>22</xdr:row>
          <xdr:rowOff>19050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F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21</xdr:row>
          <xdr:rowOff>285750</xdr:rowOff>
        </xdr:from>
        <xdr:to>
          <xdr:col>0</xdr:col>
          <xdr:colOff>885825</xdr:colOff>
          <xdr:row>23</xdr:row>
          <xdr:rowOff>19050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F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21</xdr:row>
          <xdr:rowOff>285750</xdr:rowOff>
        </xdr:from>
        <xdr:to>
          <xdr:col>0</xdr:col>
          <xdr:colOff>1981200</xdr:colOff>
          <xdr:row>23</xdr:row>
          <xdr:rowOff>19050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F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21</xdr:row>
          <xdr:rowOff>285750</xdr:rowOff>
        </xdr:from>
        <xdr:to>
          <xdr:col>0</xdr:col>
          <xdr:colOff>1981200</xdr:colOff>
          <xdr:row>23</xdr:row>
          <xdr:rowOff>19050</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F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21</xdr:row>
          <xdr:rowOff>285750</xdr:rowOff>
        </xdr:from>
        <xdr:to>
          <xdr:col>0</xdr:col>
          <xdr:colOff>885825</xdr:colOff>
          <xdr:row>23</xdr:row>
          <xdr:rowOff>19050</xdr:rowOff>
        </xdr:to>
        <xdr:sp macro="" textlink="">
          <xdr:nvSpPr>
            <xdr:cNvPr id="12412" name="Check Box 124" hidden="1">
              <a:extLst>
                <a:ext uri="{63B3BB69-23CF-44E3-9099-C40C66FF867C}">
                  <a14:compatExt spid="_x0000_s12412"/>
                </a:ext>
                <a:ext uri="{FF2B5EF4-FFF2-40B4-BE49-F238E27FC236}">
                  <a16:creationId xmlns:a16="http://schemas.microsoft.com/office/drawing/2014/main" id="{00000000-0008-0000-0F00-00007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21</xdr:row>
          <xdr:rowOff>285750</xdr:rowOff>
        </xdr:from>
        <xdr:to>
          <xdr:col>0</xdr:col>
          <xdr:colOff>885825</xdr:colOff>
          <xdr:row>23</xdr:row>
          <xdr:rowOff>19050</xdr:rowOff>
        </xdr:to>
        <xdr:sp macro="" textlink="">
          <xdr:nvSpPr>
            <xdr:cNvPr id="12415" name="Check Box 127" hidden="1">
              <a:extLst>
                <a:ext uri="{63B3BB69-23CF-44E3-9099-C40C66FF867C}">
                  <a14:compatExt spid="_x0000_s12415"/>
                </a:ext>
                <a:ext uri="{FF2B5EF4-FFF2-40B4-BE49-F238E27FC236}">
                  <a16:creationId xmlns:a16="http://schemas.microsoft.com/office/drawing/2014/main" id="{00000000-0008-0000-0F00-00007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22</xdr:row>
          <xdr:rowOff>285750</xdr:rowOff>
        </xdr:from>
        <xdr:to>
          <xdr:col>0</xdr:col>
          <xdr:colOff>885825</xdr:colOff>
          <xdr:row>24</xdr:row>
          <xdr:rowOff>28575</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F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22</xdr:row>
          <xdr:rowOff>285750</xdr:rowOff>
        </xdr:from>
        <xdr:to>
          <xdr:col>0</xdr:col>
          <xdr:colOff>1981200</xdr:colOff>
          <xdr:row>24</xdr:row>
          <xdr:rowOff>28575</xdr:rowOff>
        </xdr:to>
        <xdr:sp macro="" textlink="">
          <xdr:nvSpPr>
            <xdr:cNvPr id="12419" name="Check Box 131" hidden="1">
              <a:extLst>
                <a:ext uri="{63B3BB69-23CF-44E3-9099-C40C66FF867C}">
                  <a14:compatExt spid="_x0000_s12419"/>
                </a:ext>
                <a:ext uri="{FF2B5EF4-FFF2-40B4-BE49-F238E27FC236}">
                  <a16:creationId xmlns:a16="http://schemas.microsoft.com/office/drawing/2014/main" id="{00000000-0008-0000-0F00-00008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22</xdr:row>
          <xdr:rowOff>285750</xdr:rowOff>
        </xdr:from>
        <xdr:to>
          <xdr:col>0</xdr:col>
          <xdr:colOff>1981200</xdr:colOff>
          <xdr:row>24</xdr:row>
          <xdr:rowOff>28575</xdr:rowOff>
        </xdr:to>
        <xdr:sp macro="" textlink="">
          <xdr:nvSpPr>
            <xdr:cNvPr id="12420" name="Check Box 132" hidden="1">
              <a:extLst>
                <a:ext uri="{63B3BB69-23CF-44E3-9099-C40C66FF867C}">
                  <a14:compatExt spid="_x0000_s12420"/>
                </a:ext>
                <a:ext uri="{FF2B5EF4-FFF2-40B4-BE49-F238E27FC236}">
                  <a16:creationId xmlns:a16="http://schemas.microsoft.com/office/drawing/2014/main" id="{00000000-0008-0000-0F00-00008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1</xdr:row>
          <xdr:rowOff>276225</xdr:rowOff>
        </xdr:from>
        <xdr:to>
          <xdr:col>0</xdr:col>
          <xdr:colOff>885825</xdr:colOff>
          <xdr:row>3</xdr:row>
          <xdr:rowOff>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1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xdr:row>
          <xdr:rowOff>285750</xdr:rowOff>
        </xdr:from>
        <xdr:to>
          <xdr:col>0</xdr:col>
          <xdr:colOff>1981200</xdr:colOff>
          <xdr:row>3</xdr:row>
          <xdr:rowOff>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1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xdr:row>
          <xdr:rowOff>285750</xdr:rowOff>
        </xdr:from>
        <xdr:to>
          <xdr:col>0</xdr:col>
          <xdr:colOff>1981200</xdr:colOff>
          <xdr:row>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1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xdr:row>
          <xdr:rowOff>276225</xdr:rowOff>
        </xdr:from>
        <xdr:to>
          <xdr:col>0</xdr:col>
          <xdr:colOff>885825</xdr:colOff>
          <xdr:row>4</xdr:row>
          <xdr:rowOff>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1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xdr:row>
          <xdr:rowOff>285750</xdr:rowOff>
        </xdr:from>
        <xdr:to>
          <xdr:col>0</xdr:col>
          <xdr:colOff>1981200</xdr:colOff>
          <xdr:row>4</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1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xdr:row>
          <xdr:rowOff>285750</xdr:rowOff>
        </xdr:from>
        <xdr:to>
          <xdr:col>0</xdr:col>
          <xdr:colOff>1981200</xdr:colOff>
          <xdr:row>4</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1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xdr:row>
          <xdr:rowOff>276225</xdr:rowOff>
        </xdr:from>
        <xdr:to>
          <xdr:col>0</xdr:col>
          <xdr:colOff>885825</xdr:colOff>
          <xdr:row>5</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1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3</xdr:row>
          <xdr:rowOff>285750</xdr:rowOff>
        </xdr:from>
        <xdr:to>
          <xdr:col>0</xdr:col>
          <xdr:colOff>1981200</xdr:colOff>
          <xdr:row>5</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1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3</xdr:row>
          <xdr:rowOff>285750</xdr:rowOff>
        </xdr:from>
        <xdr:to>
          <xdr:col>0</xdr:col>
          <xdr:colOff>1981200</xdr:colOff>
          <xdr:row>5</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1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xdr:row>
          <xdr:rowOff>276225</xdr:rowOff>
        </xdr:from>
        <xdr:to>
          <xdr:col>0</xdr:col>
          <xdr:colOff>885825</xdr:colOff>
          <xdr:row>6</xdr:row>
          <xdr:rowOff>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1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4</xdr:row>
          <xdr:rowOff>285750</xdr:rowOff>
        </xdr:from>
        <xdr:to>
          <xdr:col>0</xdr:col>
          <xdr:colOff>1981200</xdr:colOff>
          <xdr:row>6</xdr:row>
          <xdr:rowOff>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1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xdr:row>
          <xdr:rowOff>285750</xdr:rowOff>
        </xdr:from>
        <xdr:to>
          <xdr:col>0</xdr:col>
          <xdr:colOff>1981200</xdr:colOff>
          <xdr:row>6</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1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xdr:row>
          <xdr:rowOff>276225</xdr:rowOff>
        </xdr:from>
        <xdr:to>
          <xdr:col>0</xdr:col>
          <xdr:colOff>885825</xdr:colOff>
          <xdr:row>7</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1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5</xdr:row>
          <xdr:rowOff>285750</xdr:rowOff>
        </xdr:from>
        <xdr:to>
          <xdr:col>0</xdr:col>
          <xdr:colOff>1981200</xdr:colOff>
          <xdr:row>7</xdr:row>
          <xdr:rowOff>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1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5</xdr:row>
          <xdr:rowOff>285750</xdr:rowOff>
        </xdr:from>
        <xdr:to>
          <xdr:col>0</xdr:col>
          <xdr:colOff>1981200</xdr:colOff>
          <xdr:row>7</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1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xdr:row>
          <xdr:rowOff>276225</xdr:rowOff>
        </xdr:from>
        <xdr:to>
          <xdr:col>0</xdr:col>
          <xdr:colOff>885825</xdr:colOff>
          <xdr:row>8</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1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6</xdr:row>
          <xdr:rowOff>285750</xdr:rowOff>
        </xdr:from>
        <xdr:to>
          <xdr:col>0</xdr:col>
          <xdr:colOff>1981200</xdr:colOff>
          <xdr:row>8</xdr:row>
          <xdr:rowOff>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1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6</xdr:row>
          <xdr:rowOff>285750</xdr:rowOff>
        </xdr:from>
        <xdr:to>
          <xdr:col>0</xdr:col>
          <xdr:colOff>1981200</xdr:colOff>
          <xdr:row>8</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1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276225</xdr:rowOff>
        </xdr:from>
        <xdr:to>
          <xdr:col>0</xdr:col>
          <xdr:colOff>885825</xdr:colOff>
          <xdr:row>9</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1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7</xdr:row>
          <xdr:rowOff>285750</xdr:rowOff>
        </xdr:from>
        <xdr:to>
          <xdr:col>0</xdr:col>
          <xdr:colOff>1981200</xdr:colOff>
          <xdr:row>9</xdr:row>
          <xdr:rowOff>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1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7</xdr:row>
          <xdr:rowOff>285750</xdr:rowOff>
        </xdr:from>
        <xdr:to>
          <xdr:col>0</xdr:col>
          <xdr:colOff>1981200</xdr:colOff>
          <xdr:row>9</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1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11</xdr:row>
          <xdr:rowOff>276225</xdr:rowOff>
        </xdr:from>
        <xdr:to>
          <xdr:col>0</xdr:col>
          <xdr:colOff>885825</xdr:colOff>
          <xdr:row>13</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1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11</xdr:row>
          <xdr:rowOff>285750</xdr:rowOff>
        </xdr:from>
        <xdr:to>
          <xdr:col>0</xdr:col>
          <xdr:colOff>1981200</xdr:colOff>
          <xdr:row>13</xdr:row>
          <xdr:rowOff>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1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11</xdr:row>
          <xdr:rowOff>285750</xdr:rowOff>
        </xdr:from>
        <xdr:to>
          <xdr:col>0</xdr:col>
          <xdr:colOff>1981200</xdr:colOff>
          <xdr:row>13</xdr:row>
          <xdr:rowOff>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1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12</xdr:row>
          <xdr:rowOff>276225</xdr:rowOff>
        </xdr:from>
        <xdr:to>
          <xdr:col>0</xdr:col>
          <xdr:colOff>885825</xdr:colOff>
          <xdr:row>14</xdr:row>
          <xdr:rowOff>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1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12</xdr:row>
          <xdr:rowOff>285750</xdr:rowOff>
        </xdr:from>
        <xdr:to>
          <xdr:col>0</xdr:col>
          <xdr:colOff>1981200</xdr:colOff>
          <xdr:row>14</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1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12</xdr:row>
          <xdr:rowOff>285750</xdr:rowOff>
        </xdr:from>
        <xdr:to>
          <xdr:col>0</xdr:col>
          <xdr:colOff>1981200</xdr:colOff>
          <xdr:row>14</xdr:row>
          <xdr:rowOff>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1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13</xdr:row>
          <xdr:rowOff>276225</xdr:rowOff>
        </xdr:from>
        <xdr:to>
          <xdr:col>0</xdr:col>
          <xdr:colOff>885825</xdr:colOff>
          <xdr:row>15</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1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13</xdr:row>
          <xdr:rowOff>285750</xdr:rowOff>
        </xdr:from>
        <xdr:to>
          <xdr:col>0</xdr:col>
          <xdr:colOff>1981200</xdr:colOff>
          <xdr:row>15</xdr:row>
          <xdr:rowOff>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1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13</xdr:row>
          <xdr:rowOff>285750</xdr:rowOff>
        </xdr:from>
        <xdr:to>
          <xdr:col>0</xdr:col>
          <xdr:colOff>1981200</xdr:colOff>
          <xdr:row>15</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1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14</xdr:row>
          <xdr:rowOff>276225</xdr:rowOff>
        </xdr:from>
        <xdr:to>
          <xdr:col>0</xdr:col>
          <xdr:colOff>885825</xdr:colOff>
          <xdr:row>15</xdr:row>
          <xdr:rowOff>285750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1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14</xdr:row>
          <xdr:rowOff>285750</xdr:rowOff>
        </xdr:from>
        <xdr:to>
          <xdr:col>0</xdr:col>
          <xdr:colOff>1981200</xdr:colOff>
          <xdr:row>15</xdr:row>
          <xdr:rowOff>285750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1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14</xdr:row>
          <xdr:rowOff>285750</xdr:rowOff>
        </xdr:from>
        <xdr:to>
          <xdr:col>0</xdr:col>
          <xdr:colOff>1981200</xdr:colOff>
          <xdr:row>15</xdr:row>
          <xdr:rowOff>285750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1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15</xdr:row>
          <xdr:rowOff>276225</xdr:rowOff>
        </xdr:from>
        <xdr:to>
          <xdr:col>0</xdr:col>
          <xdr:colOff>885825</xdr:colOff>
          <xdr:row>17</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1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15</xdr:row>
          <xdr:rowOff>285750</xdr:rowOff>
        </xdr:from>
        <xdr:to>
          <xdr:col>0</xdr:col>
          <xdr:colOff>1981200</xdr:colOff>
          <xdr:row>17</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1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15</xdr:row>
          <xdr:rowOff>285750</xdr:rowOff>
        </xdr:from>
        <xdr:to>
          <xdr:col>0</xdr:col>
          <xdr:colOff>1981200</xdr:colOff>
          <xdr:row>17</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1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17</xdr:row>
          <xdr:rowOff>0</xdr:rowOff>
        </xdr:from>
        <xdr:to>
          <xdr:col>0</xdr:col>
          <xdr:colOff>885825</xdr:colOff>
          <xdr:row>18</xdr:row>
          <xdr:rowOff>28575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1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17</xdr:row>
          <xdr:rowOff>0</xdr:rowOff>
        </xdr:from>
        <xdr:to>
          <xdr:col>0</xdr:col>
          <xdr:colOff>1981200</xdr:colOff>
          <xdr:row>18</xdr:row>
          <xdr:rowOff>9525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1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17</xdr:row>
          <xdr:rowOff>0</xdr:rowOff>
        </xdr:from>
        <xdr:to>
          <xdr:col>0</xdr:col>
          <xdr:colOff>1981200</xdr:colOff>
          <xdr:row>18</xdr:row>
          <xdr:rowOff>9525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1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18</xdr:row>
          <xdr:rowOff>9525</xdr:rowOff>
        </xdr:from>
        <xdr:to>
          <xdr:col>0</xdr:col>
          <xdr:colOff>1438275</xdr:colOff>
          <xdr:row>19</xdr:row>
          <xdr:rowOff>28575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1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914400</xdr:colOff>
          <xdr:row>18</xdr:row>
          <xdr:rowOff>9525</xdr:rowOff>
        </xdr:from>
        <xdr:to>
          <xdr:col>0</xdr:col>
          <xdr:colOff>1981200</xdr:colOff>
          <xdr:row>19</xdr:row>
          <xdr:rowOff>28575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10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1571625</xdr:colOff>
          <xdr:row>18</xdr:row>
          <xdr:rowOff>9525</xdr:rowOff>
        </xdr:from>
        <xdr:to>
          <xdr:col>0</xdr:col>
          <xdr:colOff>1981200</xdr:colOff>
          <xdr:row>19</xdr:row>
          <xdr:rowOff>28575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1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19</xdr:row>
          <xdr:rowOff>0</xdr:rowOff>
        </xdr:from>
        <xdr:to>
          <xdr:col>0</xdr:col>
          <xdr:colOff>885825</xdr:colOff>
          <xdr:row>20</xdr:row>
          <xdr:rowOff>28575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1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19</xdr:row>
          <xdr:rowOff>0</xdr:rowOff>
        </xdr:from>
        <xdr:to>
          <xdr:col>0</xdr:col>
          <xdr:colOff>1981200</xdr:colOff>
          <xdr:row>20</xdr:row>
          <xdr:rowOff>9525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1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19</xdr:row>
          <xdr:rowOff>0</xdr:rowOff>
        </xdr:from>
        <xdr:to>
          <xdr:col>0</xdr:col>
          <xdr:colOff>1981200</xdr:colOff>
          <xdr:row>20</xdr:row>
          <xdr:rowOff>9525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1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19</xdr:row>
          <xdr:rowOff>276225</xdr:rowOff>
        </xdr:from>
        <xdr:to>
          <xdr:col>0</xdr:col>
          <xdr:colOff>885825</xdr:colOff>
          <xdr:row>21</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1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19</xdr:row>
          <xdr:rowOff>285750</xdr:rowOff>
        </xdr:from>
        <xdr:to>
          <xdr:col>0</xdr:col>
          <xdr:colOff>1981200</xdr:colOff>
          <xdr:row>21</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1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19</xdr:row>
          <xdr:rowOff>285750</xdr:rowOff>
        </xdr:from>
        <xdr:to>
          <xdr:col>0</xdr:col>
          <xdr:colOff>1981200</xdr:colOff>
          <xdr:row>21</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10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21</xdr:row>
          <xdr:rowOff>0</xdr:rowOff>
        </xdr:from>
        <xdr:to>
          <xdr:col>0</xdr:col>
          <xdr:colOff>885825</xdr:colOff>
          <xdr:row>22</xdr:row>
          <xdr:rowOff>28575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1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21</xdr:row>
          <xdr:rowOff>0</xdr:rowOff>
        </xdr:from>
        <xdr:to>
          <xdr:col>0</xdr:col>
          <xdr:colOff>1981200</xdr:colOff>
          <xdr:row>22</xdr:row>
          <xdr:rowOff>19050</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10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21</xdr:row>
          <xdr:rowOff>0</xdr:rowOff>
        </xdr:from>
        <xdr:to>
          <xdr:col>0</xdr:col>
          <xdr:colOff>1981200</xdr:colOff>
          <xdr:row>22</xdr:row>
          <xdr:rowOff>19050</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10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22</xdr:row>
          <xdr:rowOff>0</xdr:rowOff>
        </xdr:from>
        <xdr:to>
          <xdr:col>0</xdr:col>
          <xdr:colOff>885825</xdr:colOff>
          <xdr:row>23</xdr:row>
          <xdr:rowOff>28575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10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22</xdr:row>
          <xdr:rowOff>0</xdr:rowOff>
        </xdr:from>
        <xdr:to>
          <xdr:col>0</xdr:col>
          <xdr:colOff>1981200</xdr:colOff>
          <xdr:row>23</xdr:row>
          <xdr:rowOff>19050</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10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22</xdr:row>
          <xdr:rowOff>0</xdr:rowOff>
        </xdr:from>
        <xdr:to>
          <xdr:col>0</xdr:col>
          <xdr:colOff>1981200</xdr:colOff>
          <xdr:row>23</xdr:row>
          <xdr:rowOff>19050</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10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22</xdr:row>
          <xdr:rowOff>0</xdr:rowOff>
        </xdr:from>
        <xdr:to>
          <xdr:col>0</xdr:col>
          <xdr:colOff>885825</xdr:colOff>
          <xdr:row>23</xdr:row>
          <xdr:rowOff>28575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1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22</xdr:row>
          <xdr:rowOff>0</xdr:rowOff>
        </xdr:from>
        <xdr:to>
          <xdr:col>0</xdr:col>
          <xdr:colOff>1981200</xdr:colOff>
          <xdr:row>23</xdr:row>
          <xdr:rowOff>19050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1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22</xdr:row>
          <xdr:rowOff>0</xdr:rowOff>
        </xdr:from>
        <xdr:to>
          <xdr:col>0</xdr:col>
          <xdr:colOff>1981200</xdr:colOff>
          <xdr:row>23</xdr:row>
          <xdr:rowOff>19050</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1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23</xdr:row>
          <xdr:rowOff>0</xdr:rowOff>
        </xdr:from>
        <xdr:to>
          <xdr:col>0</xdr:col>
          <xdr:colOff>885825</xdr:colOff>
          <xdr:row>24</xdr:row>
          <xdr:rowOff>28575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10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23</xdr:row>
          <xdr:rowOff>0</xdr:rowOff>
        </xdr:from>
        <xdr:to>
          <xdr:col>0</xdr:col>
          <xdr:colOff>1981200</xdr:colOff>
          <xdr:row>24</xdr:row>
          <xdr:rowOff>19050</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10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23</xdr:row>
          <xdr:rowOff>0</xdr:rowOff>
        </xdr:from>
        <xdr:to>
          <xdr:col>0</xdr:col>
          <xdr:colOff>1981200</xdr:colOff>
          <xdr:row>24</xdr:row>
          <xdr:rowOff>19050</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1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23</xdr:row>
          <xdr:rowOff>0</xdr:rowOff>
        </xdr:from>
        <xdr:to>
          <xdr:col>0</xdr:col>
          <xdr:colOff>885825</xdr:colOff>
          <xdr:row>24</xdr:row>
          <xdr:rowOff>28575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1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23</xdr:row>
          <xdr:rowOff>0</xdr:rowOff>
        </xdr:from>
        <xdr:to>
          <xdr:col>0</xdr:col>
          <xdr:colOff>1981200</xdr:colOff>
          <xdr:row>24</xdr:row>
          <xdr:rowOff>19050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1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23</xdr:row>
          <xdr:rowOff>0</xdr:rowOff>
        </xdr:from>
        <xdr:to>
          <xdr:col>0</xdr:col>
          <xdr:colOff>1981200</xdr:colOff>
          <xdr:row>24</xdr:row>
          <xdr:rowOff>19050</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10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23</xdr:row>
          <xdr:rowOff>0</xdr:rowOff>
        </xdr:from>
        <xdr:to>
          <xdr:col>0</xdr:col>
          <xdr:colOff>885825</xdr:colOff>
          <xdr:row>24</xdr:row>
          <xdr:rowOff>28575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10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23</xdr:row>
          <xdr:rowOff>0</xdr:rowOff>
        </xdr:from>
        <xdr:to>
          <xdr:col>0</xdr:col>
          <xdr:colOff>1981200</xdr:colOff>
          <xdr:row>24</xdr:row>
          <xdr:rowOff>19050</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10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23</xdr:row>
          <xdr:rowOff>0</xdr:rowOff>
        </xdr:from>
        <xdr:to>
          <xdr:col>0</xdr:col>
          <xdr:colOff>1981200</xdr:colOff>
          <xdr:row>24</xdr:row>
          <xdr:rowOff>19050</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10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24</xdr:row>
          <xdr:rowOff>0</xdr:rowOff>
        </xdr:from>
        <xdr:to>
          <xdr:col>0</xdr:col>
          <xdr:colOff>885825</xdr:colOff>
          <xdr:row>25</xdr:row>
          <xdr:rowOff>28575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10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24</xdr:row>
          <xdr:rowOff>0</xdr:rowOff>
        </xdr:from>
        <xdr:to>
          <xdr:col>0</xdr:col>
          <xdr:colOff>1981200</xdr:colOff>
          <xdr:row>25</xdr:row>
          <xdr:rowOff>19050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10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24</xdr:row>
          <xdr:rowOff>0</xdr:rowOff>
        </xdr:from>
        <xdr:to>
          <xdr:col>0</xdr:col>
          <xdr:colOff>1981200</xdr:colOff>
          <xdr:row>25</xdr:row>
          <xdr:rowOff>19050</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10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24</xdr:row>
          <xdr:rowOff>0</xdr:rowOff>
        </xdr:from>
        <xdr:to>
          <xdr:col>0</xdr:col>
          <xdr:colOff>885825</xdr:colOff>
          <xdr:row>25</xdr:row>
          <xdr:rowOff>28575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10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24</xdr:row>
          <xdr:rowOff>0</xdr:rowOff>
        </xdr:from>
        <xdr:to>
          <xdr:col>0</xdr:col>
          <xdr:colOff>1981200</xdr:colOff>
          <xdr:row>25</xdr:row>
          <xdr:rowOff>19050</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10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24</xdr:row>
          <xdr:rowOff>0</xdr:rowOff>
        </xdr:from>
        <xdr:to>
          <xdr:col>0</xdr:col>
          <xdr:colOff>1981200</xdr:colOff>
          <xdr:row>25</xdr:row>
          <xdr:rowOff>19050</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10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24</xdr:row>
          <xdr:rowOff>0</xdr:rowOff>
        </xdr:from>
        <xdr:to>
          <xdr:col>0</xdr:col>
          <xdr:colOff>885825</xdr:colOff>
          <xdr:row>25</xdr:row>
          <xdr:rowOff>28575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10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24</xdr:row>
          <xdr:rowOff>0</xdr:rowOff>
        </xdr:from>
        <xdr:to>
          <xdr:col>0</xdr:col>
          <xdr:colOff>1981200</xdr:colOff>
          <xdr:row>25</xdr:row>
          <xdr:rowOff>19050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10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24</xdr:row>
          <xdr:rowOff>0</xdr:rowOff>
        </xdr:from>
        <xdr:to>
          <xdr:col>0</xdr:col>
          <xdr:colOff>1981200</xdr:colOff>
          <xdr:row>25</xdr:row>
          <xdr:rowOff>19050</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10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24</xdr:row>
          <xdr:rowOff>0</xdr:rowOff>
        </xdr:from>
        <xdr:to>
          <xdr:col>0</xdr:col>
          <xdr:colOff>885825</xdr:colOff>
          <xdr:row>25</xdr:row>
          <xdr:rowOff>28575</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10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24</xdr:row>
          <xdr:rowOff>0</xdr:rowOff>
        </xdr:from>
        <xdr:to>
          <xdr:col>0</xdr:col>
          <xdr:colOff>1981200</xdr:colOff>
          <xdr:row>25</xdr:row>
          <xdr:rowOff>19050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10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24</xdr:row>
          <xdr:rowOff>0</xdr:rowOff>
        </xdr:from>
        <xdr:to>
          <xdr:col>0</xdr:col>
          <xdr:colOff>1981200</xdr:colOff>
          <xdr:row>25</xdr:row>
          <xdr:rowOff>19050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10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25</xdr:row>
          <xdr:rowOff>0</xdr:rowOff>
        </xdr:from>
        <xdr:to>
          <xdr:col>0</xdr:col>
          <xdr:colOff>885825</xdr:colOff>
          <xdr:row>26</xdr:row>
          <xdr:rowOff>38100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10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25</xdr:row>
          <xdr:rowOff>0</xdr:rowOff>
        </xdr:from>
        <xdr:to>
          <xdr:col>0</xdr:col>
          <xdr:colOff>1981200</xdr:colOff>
          <xdr:row>26</xdr:row>
          <xdr:rowOff>28575</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10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25</xdr:row>
          <xdr:rowOff>0</xdr:rowOff>
        </xdr:from>
        <xdr:to>
          <xdr:col>0</xdr:col>
          <xdr:colOff>1981200</xdr:colOff>
          <xdr:row>26</xdr:row>
          <xdr:rowOff>28575</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10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1</xdr:row>
          <xdr:rowOff>276225</xdr:rowOff>
        </xdr:from>
        <xdr:to>
          <xdr:col>0</xdr:col>
          <xdr:colOff>885825</xdr:colOff>
          <xdr:row>3</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1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xdr:row>
          <xdr:rowOff>285750</xdr:rowOff>
        </xdr:from>
        <xdr:to>
          <xdr:col>0</xdr:col>
          <xdr:colOff>1981200</xdr:colOff>
          <xdr:row>3</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1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xdr:row>
          <xdr:rowOff>285750</xdr:rowOff>
        </xdr:from>
        <xdr:to>
          <xdr:col>0</xdr:col>
          <xdr:colOff>1981200</xdr:colOff>
          <xdr:row>3</xdr:row>
          <xdr:rowOff>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1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2</xdr:row>
          <xdr:rowOff>276225</xdr:rowOff>
        </xdr:from>
        <xdr:to>
          <xdr:col>0</xdr:col>
          <xdr:colOff>885825</xdr:colOff>
          <xdr:row>4</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1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2</xdr:row>
          <xdr:rowOff>285750</xdr:rowOff>
        </xdr:from>
        <xdr:to>
          <xdr:col>0</xdr:col>
          <xdr:colOff>1981200</xdr:colOff>
          <xdr:row>4</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1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2</xdr:row>
          <xdr:rowOff>285750</xdr:rowOff>
        </xdr:from>
        <xdr:to>
          <xdr:col>0</xdr:col>
          <xdr:colOff>1981200</xdr:colOff>
          <xdr:row>4</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1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xdr:row>
          <xdr:rowOff>276225</xdr:rowOff>
        </xdr:from>
        <xdr:to>
          <xdr:col>0</xdr:col>
          <xdr:colOff>885825</xdr:colOff>
          <xdr:row>5</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1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3</xdr:row>
          <xdr:rowOff>285750</xdr:rowOff>
        </xdr:from>
        <xdr:to>
          <xdr:col>0</xdr:col>
          <xdr:colOff>1981200</xdr:colOff>
          <xdr:row>5</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1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3</xdr:row>
          <xdr:rowOff>285750</xdr:rowOff>
        </xdr:from>
        <xdr:to>
          <xdr:col>0</xdr:col>
          <xdr:colOff>1981200</xdr:colOff>
          <xdr:row>5</xdr:row>
          <xdr:rowOff>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1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xdr:row>
          <xdr:rowOff>276225</xdr:rowOff>
        </xdr:from>
        <xdr:to>
          <xdr:col>0</xdr:col>
          <xdr:colOff>885825</xdr:colOff>
          <xdr:row>6</xdr:row>
          <xdr:rowOff>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1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4</xdr:row>
          <xdr:rowOff>285750</xdr:rowOff>
        </xdr:from>
        <xdr:to>
          <xdr:col>0</xdr:col>
          <xdr:colOff>1981200</xdr:colOff>
          <xdr:row>6</xdr:row>
          <xdr:rowOff>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1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4</xdr:row>
          <xdr:rowOff>285750</xdr:rowOff>
        </xdr:from>
        <xdr:to>
          <xdr:col>0</xdr:col>
          <xdr:colOff>1981200</xdr:colOff>
          <xdr:row>6</xdr:row>
          <xdr:rowOff>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1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5</xdr:row>
          <xdr:rowOff>276225</xdr:rowOff>
        </xdr:from>
        <xdr:to>
          <xdr:col>0</xdr:col>
          <xdr:colOff>885825</xdr:colOff>
          <xdr:row>7</xdr:row>
          <xdr:rowOff>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1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5</xdr:row>
          <xdr:rowOff>285750</xdr:rowOff>
        </xdr:from>
        <xdr:to>
          <xdr:col>0</xdr:col>
          <xdr:colOff>1981200</xdr:colOff>
          <xdr:row>7</xdr:row>
          <xdr:rowOff>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1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5</xdr:row>
          <xdr:rowOff>285750</xdr:rowOff>
        </xdr:from>
        <xdr:to>
          <xdr:col>0</xdr:col>
          <xdr:colOff>1981200</xdr:colOff>
          <xdr:row>7</xdr:row>
          <xdr:rowOff>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1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xdr:row>
          <xdr:rowOff>276225</xdr:rowOff>
        </xdr:from>
        <xdr:to>
          <xdr:col>0</xdr:col>
          <xdr:colOff>885825</xdr:colOff>
          <xdr:row>8</xdr:row>
          <xdr:rowOff>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1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6</xdr:row>
          <xdr:rowOff>285750</xdr:rowOff>
        </xdr:from>
        <xdr:to>
          <xdr:col>0</xdr:col>
          <xdr:colOff>1981200</xdr:colOff>
          <xdr:row>8</xdr:row>
          <xdr:rowOff>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1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6</xdr:row>
          <xdr:rowOff>285750</xdr:rowOff>
        </xdr:from>
        <xdr:to>
          <xdr:col>0</xdr:col>
          <xdr:colOff>1981200</xdr:colOff>
          <xdr:row>8</xdr:row>
          <xdr:rowOff>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1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11</xdr:row>
          <xdr:rowOff>276225</xdr:rowOff>
        </xdr:from>
        <xdr:to>
          <xdr:col>0</xdr:col>
          <xdr:colOff>885825</xdr:colOff>
          <xdr:row>13</xdr:row>
          <xdr:rowOff>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11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11</xdr:row>
          <xdr:rowOff>285750</xdr:rowOff>
        </xdr:from>
        <xdr:to>
          <xdr:col>0</xdr:col>
          <xdr:colOff>1981200</xdr:colOff>
          <xdr:row>13</xdr:row>
          <xdr:rowOff>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1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11</xdr:row>
          <xdr:rowOff>285750</xdr:rowOff>
        </xdr:from>
        <xdr:to>
          <xdr:col>0</xdr:col>
          <xdr:colOff>1981200</xdr:colOff>
          <xdr:row>13</xdr:row>
          <xdr:rowOff>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11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12</xdr:row>
          <xdr:rowOff>276225</xdr:rowOff>
        </xdr:from>
        <xdr:to>
          <xdr:col>0</xdr:col>
          <xdr:colOff>885825</xdr:colOff>
          <xdr:row>14</xdr:row>
          <xdr:rowOff>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11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12</xdr:row>
          <xdr:rowOff>285750</xdr:rowOff>
        </xdr:from>
        <xdr:to>
          <xdr:col>0</xdr:col>
          <xdr:colOff>1981200</xdr:colOff>
          <xdr:row>14</xdr:row>
          <xdr:rowOff>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11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12</xdr:row>
          <xdr:rowOff>285750</xdr:rowOff>
        </xdr:from>
        <xdr:to>
          <xdr:col>0</xdr:col>
          <xdr:colOff>1981200</xdr:colOff>
          <xdr:row>14</xdr:row>
          <xdr:rowOff>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11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13</xdr:row>
          <xdr:rowOff>276225</xdr:rowOff>
        </xdr:from>
        <xdr:to>
          <xdr:col>0</xdr:col>
          <xdr:colOff>885825</xdr:colOff>
          <xdr:row>15</xdr:row>
          <xdr:rowOff>0</xdr:rowOff>
        </xdr:to>
        <xdr:sp macro="" textlink="">
          <xdr:nvSpPr>
            <xdr:cNvPr id="14364" name="Check Box 28" hidden="1">
              <a:extLst>
                <a:ext uri="{63B3BB69-23CF-44E3-9099-C40C66FF867C}">
                  <a14:compatExt spid="_x0000_s14364"/>
                </a:ext>
                <a:ext uri="{FF2B5EF4-FFF2-40B4-BE49-F238E27FC236}">
                  <a16:creationId xmlns:a16="http://schemas.microsoft.com/office/drawing/2014/main" id="{00000000-0008-0000-11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13</xdr:row>
          <xdr:rowOff>285750</xdr:rowOff>
        </xdr:from>
        <xdr:to>
          <xdr:col>0</xdr:col>
          <xdr:colOff>1981200</xdr:colOff>
          <xdr:row>15</xdr:row>
          <xdr:rowOff>0</xdr:rowOff>
        </xdr:to>
        <xdr:sp macro="" textlink="">
          <xdr:nvSpPr>
            <xdr:cNvPr id="14365" name="Check Box 29" hidden="1">
              <a:extLst>
                <a:ext uri="{63B3BB69-23CF-44E3-9099-C40C66FF867C}">
                  <a14:compatExt spid="_x0000_s14365"/>
                </a:ext>
                <a:ext uri="{FF2B5EF4-FFF2-40B4-BE49-F238E27FC236}">
                  <a16:creationId xmlns:a16="http://schemas.microsoft.com/office/drawing/2014/main" id="{00000000-0008-0000-11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13</xdr:row>
          <xdr:rowOff>285750</xdr:rowOff>
        </xdr:from>
        <xdr:to>
          <xdr:col>0</xdr:col>
          <xdr:colOff>1981200</xdr:colOff>
          <xdr:row>15</xdr:row>
          <xdr:rowOff>0</xdr:rowOff>
        </xdr:to>
        <xdr:sp macro="" textlink="">
          <xdr:nvSpPr>
            <xdr:cNvPr id="14366" name="Check Box 30" hidden="1">
              <a:extLst>
                <a:ext uri="{63B3BB69-23CF-44E3-9099-C40C66FF867C}">
                  <a14:compatExt spid="_x0000_s14366"/>
                </a:ext>
                <a:ext uri="{FF2B5EF4-FFF2-40B4-BE49-F238E27FC236}">
                  <a16:creationId xmlns:a16="http://schemas.microsoft.com/office/drawing/2014/main" id="{00000000-0008-0000-11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14</xdr:row>
          <xdr:rowOff>276225</xdr:rowOff>
        </xdr:from>
        <xdr:to>
          <xdr:col>0</xdr:col>
          <xdr:colOff>885825</xdr:colOff>
          <xdr:row>15</xdr:row>
          <xdr:rowOff>285750</xdr:rowOff>
        </xdr:to>
        <xdr:sp macro="" textlink="">
          <xdr:nvSpPr>
            <xdr:cNvPr id="14367" name="Check Box 31" hidden="1">
              <a:extLst>
                <a:ext uri="{63B3BB69-23CF-44E3-9099-C40C66FF867C}">
                  <a14:compatExt spid="_x0000_s14367"/>
                </a:ext>
                <a:ext uri="{FF2B5EF4-FFF2-40B4-BE49-F238E27FC236}">
                  <a16:creationId xmlns:a16="http://schemas.microsoft.com/office/drawing/2014/main" id="{00000000-0008-0000-11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14</xdr:row>
          <xdr:rowOff>285750</xdr:rowOff>
        </xdr:from>
        <xdr:to>
          <xdr:col>0</xdr:col>
          <xdr:colOff>1981200</xdr:colOff>
          <xdr:row>15</xdr:row>
          <xdr:rowOff>285750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11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14</xdr:row>
          <xdr:rowOff>285750</xdr:rowOff>
        </xdr:from>
        <xdr:to>
          <xdr:col>0</xdr:col>
          <xdr:colOff>1981200</xdr:colOff>
          <xdr:row>15</xdr:row>
          <xdr:rowOff>285750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11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15</xdr:row>
          <xdr:rowOff>276225</xdr:rowOff>
        </xdr:from>
        <xdr:to>
          <xdr:col>0</xdr:col>
          <xdr:colOff>885825</xdr:colOff>
          <xdr:row>17</xdr:row>
          <xdr:rowOff>0</xdr:rowOff>
        </xdr:to>
        <xdr:sp macro="" textlink="">
          <xdr:nvSpPr>
            <xdr:cNvPr id="14370" name="Check Box 34" hidden="1">
              <a:extLst>
                <a:ext uri="{63B3BB69-23CF-44E3-9099-C40C66FF867C}">
                  <a14:compatExt spid="_x0000_s14370"/>
                </a:ext>
                <a:ext uri="{FF2B5EF4-FFF2-40B4-BE49-F238E27FC236}">
                  <a16:creationId xmlns:a16="http://schemas.microsoft.com/office/drawing/2014/main" id="{00000000-0008-0000-11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933450</xdr:colOff>
          <xdr:row>15</xdr:row>
          <xdr:rowOff>285750</xdr:rowOff>
        </xdr:from>
        <xdr:to>
          <xdr:col>0</xdr:col>
          <xdr:colOff>1981200</xdr:colOff>
          <xdr:row>17</xdr:row>
          <xdr:rowOff>0</xdr:rowOff>
        </xdr:to>
        <xdr:sp macro="" textlink="">
          <xdr:nvSpPr>
            <xdr:cNvPr id="14371" name="Check Box 35" hidden="1">
              <a:extLst>
                <a:ext uri="{63B3BB69-23CF-44E3-9099-C40C66FF867C}">
                  <a14:compatExt spid="_x0000_s14371"/>
                </a:ext>
                <a:ext uri="{FF2B5EF4-FFF2-40B4-BE49-F238E27FC236}">
                  <a16:creationId xmlns:a16="http://schemas.microsoft.com/office/drawing/2014/main" id="{00000000-0008-0000-11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1600200</xdr:colOff>
          <xdr:row>15</xdr:row>
          <xdr:rowOff>285750</xdr:rowOff>
        </xdr:from>
        <xdr:to>
          <xdr:col>0</xdr:col>
          <xdr:colOff>1981200</xdr:colOff>
          <xdr:row>17</xdr:row>
          <xdr:rowOff>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11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1447800</xdr:colOff>
          <xdr:row>16</xdr:row>
          <xdr:rowOff>0</xdr:rowOff>
        </xdr:from>
        <xdr:to>
          <xdr:col>1</xdr:col>
          <xdr:colOff>1914525</xdr:colOff>
          <xdr:row>17</xdr:row>
          <xdr:rowOff>95250</xdr:rowOff>
        </xdr:to>
        <xdr:sp macro="" textlink="">
          <xdr:nvSpPr>
            <xdr:cNvPr id="2060" name="Check Box 1"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16</xdr:row>
          <xdr:rowOff>200025</xdr:rowOff>
        </xdr:from>
        <xdr:to>
          <xdr:col>1</xdr:col>
          <xdr:colOff>1914525</xdr:colOff>
          <xdr:row>18</xdr:row>
          <xdr:rowOff>85725</xdr:rowOff>
        </xdr:to>
        <xdr:sp macro="" textlink="">
          <xdr:nvSpPr>
            <xdr:cNvPr id="2061" name="Check Box 2"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18</xdr:row>
          <xdr:rowOff>0</xdr:rowOff>
        </xdr:from>
        <xdr:to>
          <xdr:col>1</xdr:col>
          <xdr:colOff>1914525</xdr:colOff>
          <xdr:row>19</xdr:row>
          <xdr:rowOff>95250</xdr:rowOff>
        </xdr:to>
        <xdr:sp macro="" textlink="">
          <xdr:nvSpPr>
            <xdr:cNvPr id="2062" name="Check Box 3"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42</xdr:row>
          <xdr:rowOff>190500</xdr:rowOff>
        </xdr:from>
        <xdr:to>
          <xdr:col>1</xdr:col>
          <xdr:colOff>1876425</xdr:colOff>
          <xdr:row>44</xdr:row>
          <xdr:rowOff>66675</xdr:rowOff>
        </xdr:to>
        <xdr:sp macro="" textlink="">
          <xdr:nvSpPr>
            <xdr:cNvPr id="2063" name="Check Box 4"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0</xdr:rowOff>
        </xdr:from>
        <xdr:to>
          <xdr:col>1</xdr:col>
          <xdr:colOff>1876425</xdr:colOff>
          <xdr:row>45</xdr:row>
          <xdr:rowOff>95250</xdr:rowOff>
        </xdr:to>
        <xdr:sp macro="" textlink="">
          <xdr:nvSpPr>
            <xdr:cNvPr id="2064" name="Check Box 5"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200025</xdr:rowOff>
        </xdr:from>
        <xdr:to>
          <xdr:col>1</xdr:col>
          <xdr:colOff>1876425</xdr:colOff>
          <xdr:row>46</xdr:row>
          <xdr:rowOff>85725</xdr:rowOff>
        </xdr:to>
        <xdr:sp macro="" textlink="">
          <xdr:nvSpPr>
            <xdr:cNvPr id="2065" name="Check Box 6"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15</xdr:row>
          <xdr:rowOff>0</xdr:rowOff>
        </xdr:from>
        <xdr:to>
          <xdr:col>1</xdr:col>
          <xdr:colOff>1914525</xdr:colOff>
          <xdr:row>16</xdr:row>
          <xdr:rowOff>95250</xdr:rowOff>
        </xdr:to>
        <xdr:sp macro="" textlink="">
          <xdr:nvSpPr>
            <xdr:cNvPr id="2066" name="Check Box 7"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1714500</xdr:colOff>
          <xdr:row>58</xdr:row>
          <xdr:rowOff>171450</xdr:rowOff>
        </xdr:from>
        <xdr:to>
          <xdr:col>1</xdr:col>
          <xdr:colOff>2181225</xdr:colOff>
          <xdr:row>60</xdr:row>
          <xdr:rowOff>57150</xdr:rowOff>
        </xdr:to>
        <xdr:sp macro="" textlink="">
          <xdr:nvSpPr>
            <xdr:cNvPr id="2067" name="Check Box 10"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71</xdr:row>
          <xdr:rowOff>200025</xdr:rowOff>
        </xdr:from>
        <xdr:to>
          <xdr:col>1</xdr:col>
          <xdr:colOff>1914525</xdr:colOff>
          <xdr:row>73</xdr:row>
          <xdr:rowOff>85725</xdr:rowOff>
        </xdr:to>
        <xdr:sp macro="" textlink="">
          <xdr:nvSpPr>
            <xdr:cNvPr id="2068" name="Check Box 11"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72</xdr:row>
          <xdr:rowOff>190500</xdr:rowOff>
        </xdr:from>
        <xdr:to>
          <xdr:col>1</xdr:col>
          <xdr:colOff>1914525</xdr:colOff>
          <xdr:row>74</xdr:row>
          <xdr:rowOff>66675</xdr:rowOff>
        </xdr:to>
        <xdr:sp macro="" textlink="">
          <xdr:nvSpPr>
            <xdr:cNvPr id="2069" name="Check Box 12"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73</xdr:row>
          <xdr:rowOff>171450</xdr:rowOff>
        </xdr:from>
        <xdr:to>
          <xdr:col>1</xdr:col>
          <xdr:colOff>1914525</xdr:colOff>
          <xdr:row>75</xdr:row>
          <xdr:rowOff>57150</xdr:rowOff>
        </xdr:to>
        <xdr:sp macro="" textlink="">
          <xdr:nvSpPr>
            <xdr:cNvPr id="2070" name="Check Box 13"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24</xdr:row>
          <xdr:rowOff>200025</xdr:rowOff>
        </xdr:from>
        <xdr:to>
          <xdr:col>1</xdr:col>
          <xdr:colOff>1914525</xdr:colOff>
          <xdr:row>26</xdr:row>
          <xdr:rowOff>85725</xdr:rowOff>
        </xdr:to>
        <xdr:sp macro="" textlink="">
          <xdr:nvSpPr>
            <xdr:cNvPr id="2071" name="Check Box 14"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25</xdr:row>
          <xdr:rowOff>200025</xdr:rowOff>
        </xdr:from>
        <xdr:to>
          <xdr:col>1</xdr:col>
          <xdr:colOff>1914525</xdr:colOff>
          <xdr:row>27</xdr:row>
          <xdr:rowOff>85725</xdr:rowOff>
        </xdr:to>
        <xdr:sp macro="" textlink="">
          <xdr:nvSpPr>
            <xdr:cNvPr id="2072" name="Check Box 15"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26</xdr:row>
          <xdr:rowOff>200025</xdr:rowOff>
        </xdr:from>
        <xdr:to>
          <xdr:col>1</xdr:col>
          <xdr:colOff>1914525</xdr:colOff>
          <xdr:row>28</xdr:row>
          <xdr:rowOff>85725</xdr:rowOff>
        </xdr:to>
        <xdr:sp macro="" textlink="">
          <xdr:nvSpPr>
            <xdr:cNvPr id="2073" name="Check Box 16"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27</xdr:row>
          <xdr:rowOff>200025</xdr:rowOff>
        </xdr:from>
        <xdr:to>
          <xdr:col>1</xdr:col>
          <xdr:colOff>1914525</xdr:colOff>
          <xdr:row>29</xdr:row>
          <xdr:rowOff>85725</xdr:rowOff>
        </xdr:to>
        <xdr:sp macro="" textlink="">
          <xdr:nvSpPr>
            <xdr:cNvPr id="2074" name="Check Box 17"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29</xdr:row>
          <xdr:rowOff>200025</xdr:rowOff>
        </xdr:from>
        <xdr:to>
          <xdr:col>1</xdr:col>
          <xdr:colOff>1914525</xdr:colOff>
          <xdr:row>31</xdr:row>
          <xdr:rowOff>85725</xdr:rowOff>
        </xdr:to>
        <xdr:sp macro="" textlink="">
          <xdr:nvSpPr>
            <xdr:cNvPr id="2075" name="Check Box 18"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31</xdr:row>
          <xdr:rowOff>0</xdr:rowOff>
        </xdr:from>
        <xdr:to>
          <xdr:col>1</xdr:col>
          <xdr:colOff>1914525</xdr:colOff>
          <xdr:row>32</xdr:row>
          <xdr:rowOff>95250</xdr:rowOff>
        </xdr:to>
        <xdr:sp macro="" textlink="">
          <xdr:nvSpPr>
            <xdr:cNvPr id="2076" name="Check Box 19"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32</xdr:row>
          <xdr:rowOff>0</xdr:rowOff>
        </xdr:from>
        <xdr:to>
          <xdr:col>1</xdr:col>
          <xdr:colOff>1914525</xdr:colOff>
          <xdr:row>33</xdr:row>
          <xdr:rowOff>95250</xdr:rowOff>
        </xdr:to>
        <xdr:sp macro="" textlink="">
          <xdr:nvSpPr>
            <xdr:cNvPr id="2077" name="Check Box 20"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1533525</xdr:colOff>
          <xdr:row>81</xdr:row>
          <xdr:rowOff>171450</xdr:rowOff>
        </xdr:from>
        <xdr:to>
          <xdr:col>1</xdr:col>
          <xdr:colOff>2000250</xdr:colOff>
          <xdr:row>83</xdr:row>
          <xdr:rowOff>57150</xdr:rowOff>
        </xdr:to>
        <xdr:sp macro="" textlink="">
          <xdr:nvSpPr>
            <xdr:cNvPr id="2078" name="Check Box 24"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16</xdr:row>
          <xdr:rowOff>0</xdr:rowOff>
        </xdr:from>
        <xdr:to>
          <xdr:col>1</xdr:col>
          <xdr:colOff>1914525</xdr:colOff>
          <xdr:row>17</xdr:row>
          <xdr:rowOff>95250</xdr:rowOff>
        </xdr:to>
        <xdr:sp macro="" textlink="">
          <xdr:nvSpPr>
            <xdr:cNvPr id="2079" name="Check Box 42"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16</xdr:row>
          <xdr:rowOff>200025</xdr:rowOff>
        </xdr:from>
        <xdr:to>
          <xdr:col>1</xdr:col>
          <xdr:colOff>1914525</xdr:colOff>
          <xdr:row>18</xdr:row>
          <xdr:rowOff>85725</xdr:rowOff>
        </xdr:to>
        <xdr:sp macro="" textlink="">
          <xdr:nvSpPr>
            <xdr:cNvPr id="2080" name="Check Box 43"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18</xdr:row>
          <xdr:rowOff>0</xdr:rowOff>
        </xdr:from>
        <xdr:to>
          <xdr:col>1</xdr:col>
          <xdr:colOff>1914525</xdr:colOff>
          <xdr:row>19</xdr:row>
          <xdr:rowOff>95250</xdr:rowOff>
        </xdr:to>
        <xdr:sp macro="" textlink="">
          <xdr:nvSpPr>
            <xdr:cNvPr id="2081" name="Check Box 44"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42</xdr:row>
          <xdr:rowOff>190500</xdr:rowOff>
        </xdr:from>
        <xdr:to>
          <xdr:col>1</xdr:col>
          <xdr:colOff>1876425</xdr:colOff>
          <xdr:row>44</xdr:row>
          <xdr:rowOff>66675</xdr:rowOff>
        </xdr:to>
        <xdr:sp macro="" textlink="">
          <xdr:nvSpPr>
            <xdr:cNvPr id="2082" name="Check Box 45"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0</xdr:rowOff>
        </xdr:from>
        <xdr:to>
          <xdr:col>1</xdr:col>
          <xdr:colOff>1876425</xdr:colOff>
          <xdr:row>45</xdr:row>
          <xdr:rowOff>95250</xdr:rowOff>
        </xdr:to>
        <xdr:sp macro="" textlink="">
          <xdr:nvSpPr>
            <xdr:cNvPr id="2083" name="Check Box 46"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200025</xdr:rowOff>
        </xdr:from>
        <xdr:to>
          <xdr:col>1</xdr:col>
          <xdr:colOff>1876425</xdr:colOff>
          <xdr:row>46</xdr:row>
          <xdr:rowOff>85725</xdr:rowOff>
        </xdr:to>
        <xdr:sp macro="" textlink="">
          <xdr:nvSpPr>
            <xdr:cNvPr id="2084" name="Check Box 47"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15</xdr:row>
          <xdr:rowOff>0</xdr:rowOff>
        </xdr:from>
        <xdr:to>
          <xdr:col>1</xdr:col>
          <xdr:colOff>1914525</xdr:colOff>
          <xdr:row>16</xdr:row>
          <xdr:rowOff>95250</xdr:rowOff>
        </xdr:to>
        <xdr:sp macro="" textlink="">
          <xdr:nvSpPr>
            <xdr:cNvPr id="2085" name="Check Box 48"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1714500</xdr:colOff>
          <xdr:row>56</xdr:row>
          <xdr:rowOff>66675</xdr:rowOff>
        </xdr:from>
        <xdr:to>
          <xdr:col>1</xdr:col>
          <xdr:colOff>2181225</xdr:colOff>
          <xdr:row>58</xdr:row>
          <xdr:rowOff>114300</xdr:rowOff>
        </xdr:to>
        <xdr:sp macro="" textlink="">
          <xdr:nvSpPr>
            <xdr:cNvPr id="2086" name="Check Box 49"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1714500</xdr:colOff>
          <xdr:row>57</xdr:row>
          <xdr:rowOff>133350</xdr:rowOff>
        </xdr:from>
        <xdr:to>
          <xdr:col>2</xdr:col>
          <xdr:colOff>142875</xdr:colOff>
          <xdr:row>59</xdr:row>
          <xdr:rowOff>38100</xdr:rowOff>
        </xdr:to>
        <xdr:sp macro="" textlink="">
          <xdr:nvSpPr>
            <xdr:cNvPr id="2087" name="Check Box 50"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71</xdr:row>
          <xdr:rowOff>200025</xdr:rowOff>
        </xdr:from>
        <xdr:to>
          <xdr:col>1</xdr:col>
          <xdr:colOff>1914525</xdr:colOff>
          <xdr:row>73</xdr:row>
          <xdr:rowOff>85725</xdr:rowOff>
        </xdr:to>
        <xdr:sp macro="" textlink="">
          <xdr:nvSpPr>
            <xdr:cNvPr id="2088" name="Check Box 52"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72</xdr:row>
          <xdr:rowOff>190500</xdr:rowOff>
        </xdr:from>
        <xdr:to>
          <xdr:col>1</xdr:col>
          <xdr:colOff>1914525</xdr:colOff>
          <xdr:row>74</xdr:row>
          <xdr:rowOff>66675</xdr:rowOff>
        </xdr:to>
        <xdr:sp macro="" textlink="">
          <xdr:nvSpPr>
            <xdr:cNvPr id="2089" name="Check Box 53"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73</xdr:row>
          <xdr:rowOff>171450</xdr:rowOff>
        </xdr:from>
        <xdr:to>
          <xdr:col>1</xdr:col>
          <xdr:colOff>1914525</xdr:colOff>
          <xdr:row>75</xdr:row>
          <xdr:rowOff>57150</xdr:rowOff>
        </xdr:to>
        <xdr:sp macro="" textlink="">
          <xdr:nvSpPr>
            <xdr:cNvPr id="2090" name="Check Box 54"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24</xdr:row>
          <xdr:rowOff>200025</xdr:rowOff>
        </xdr:from>
        <xdr:to>
          <xdr:col>1</xdr:col>
          <xdr:colOff>1914525</xdr:colOff>
          <xdr:row>26</xdr:row>
          <xdr:rowOff>85725</xdr:rowOff>
        </xdr:to>
        <xdr:sp macro="" textlink="">
          <xdr:nvSpPr>
            <xdr:cNvPr id="2091" name="Check Box 55"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25</xdr:row>
          <xdr:rowOff>200025</xdr:rowOff>
        </xdr:from>
        <xdr:to>
          <xdr:col>1</xdr:col>
          <xdr:colOff>1914525</xdr:colOff>
          <xdr:row>27</xdr:row>
          <xdr:rowOff>85725</xdr:rowOff>
        </xdr:to>
        <xdr:sp macro="" textlink="">
          <xdr:nvSpPr>
            <xdr:cNvPr id="2092" name="Check Box 56"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26</xdr:row>
          <xdr:rowOff>200025</xdr:rowOff>
        </xdr:from>
        <xdr:to>
          <xdr:col>1</xdr:col>
          <xdr:colOff>1914525</xdr:colOff>
          <xdr:row>28</xdr:row>
          <xdr:rowOff>85725</xdr:rowOff>
        </xdr:to>
        <xdr:sp macro="" textlink="">
          <xdr:nvSpPr>
            <xdr:cNvPr id="2093" name="Check Box 57"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27</xdr:row>
          <xdr:rowOff>200025</xdr:rowOff>
        </xdr:from>
        <xdr:to>
          <xdr:col>1</xdr:col>
          <xdr:colOff>1914525</xdr:colOff>
          <xdr:row>29</xdr:row>
          <xdr:rowOff>85725</xdr:rowOff>
        </xdr:to>
        <xdr:sp macro="" textlink="">
          <xdr:nvSpPr>
            <xdr:cNvPr id="2094" name="Check Box 58"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29</xdr:row>
          <xdr:rowOff>200025</xdr:rowOff>
        </xdr:from>
        <xdr:to>
          <xdr:col>1</xdr:col>
          <xdr:colOff>1914525</xdr:colOff>
          <xdr:row>31</xdr:row>
          <xdr:rowOff>85725</xdr:rowOff>
        </xdr:to>
        <xdr:sp macro="" textlink="">
          <xdr:nvSpPr>
            <xdr:cNvPr id="2095" name="Check Box 59"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31</xdr:row>
          <xdr:rowOff>0</xdr:rowOff>
        </xdr:from>
        <xdr:to>
          <xdr:col>1</xdr:col>
          <xdr:colOff>1914525</xdr:colOff>
          <xdr:row>32</xdr:row>
          <xdr:rowOff>95250</xdr:rowOff>
        </xdr:to>
        <xdr:sp macro="" textlink="">
          <xdr:nvSpPr>
            <xdr:cNvPr id="2096" name="Check Box 60"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32</xdr:row>
          <xdr:rowOff>0</xdr:rowOff>
        </xdr:from>
        <xdr:to>
          <xdr:col>1</xdr:col>
          <xdr:colOff>1914525</xdr:colOff>
          <xdr:row>33</xdr:row>
          <xdr:rowOff>95250</xdr:rowOff>
        </xdr:to>
        <xdr:sp macro="" textlink="">
          <xdr:nvSpPr>
            <xdr:cNvPr id="2097" name="Check Box 61"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542925</xdr:colOff>
          <xdr:row>86</xdr:row>
          <xdr:rowOff>190500</xdr:rowOff>
        </xdr:from>
        <xdr:to>
          <xdr:col>6</xdr:col>
          <xdr:colOff>133350</xdr:colOff>
          <xdr:row>88</xdr:row>
          <xdr:rowOff>38100</xdr:rowOff>
        </xdr:to>
        <xdr:sp macro="" textlink="">
          <xdr:nvSpPr>
            <xdr:cNvPr id="2098" name="Check Box 62"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542925</xdr:colOff>
          <xdr:row>87</xdr:row>
          <xdr:rowOff>190500</xdr:rowOff>
        </xdr:from>
        <xdr:to>
          <xdr:col>6</xdr:col>
          <xdr:colOff>133350</xdr:colOff>
          <xdr:row>89</xdr:row>
          <xdr:rowOff>28575</xdr:rowOff>
        </xdr:to>
        <xdr:sp macro="" textlink="">
          <xdr:nvSpPr>
            <xdr:cNvPr id="2099" name="Check Box 63"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1562100</xdr:colOff>
          <xdr:row>79</xdr:row>
          <xdr:rowOff>161925</xdr:rowOff>
        </xdr:from>
        <xdr:to>
          <xdr:col>1</xdr:col>
          <xdr:colOff>2019300</xdr:colOff>
          <xdr:row>81</xdr:row>
          <xdr:rowOff>38100</xdr:rowOff>
        </xdr:to>
        <xdr:sp macro="" textlink="">
          <xdr:nvSpPr>
            <xdr:cNvPr id="2100" name="Check Box 64"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1447800</xdr:colOff>
          <xdr:row>16</xdr:row>
          <xdr:rowOff>0</xdr:rowOff>
        </xdr:from>
        <xdr:to>
          <xdr:col>1</xdr:col>
          <xdr:colOff>1914525</xdr:colOff>
          <xdr:row>17</xdr:row>
          <xdr:rowOff>95250</xdr:rowOff>
        </xdr:to>
        <xdr:sp macro="" textlink="">
          <xdr:nvSpPr>
            <xdr:cNvPr id="3084" name="Check Box 1"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16</xdr:row>
          <xdr:rowOff>200025</xdr:rowOff>
        </xdr:from>
        <xdr:to>
          <xdr:col>1</xdr:col>
          <xdr:colOff>1914525</xdr:colOff>
          <xdr:row>18</xdr:row>
          <xdr:rowOff>85725</xdr:rowOff>
        </xdr:to>
        <xdr:sp macro="" textlink="">
          <xdr:nvSpPr>
            <xdr:cNvPr id="3085" name="Check Box 2"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18</xdr:row>
          <xdr:rowOff>0</xdr:rowOff>
        </xdr:from>
        <xdr:to>
          <xdr:col>1</xdr:col>
          <xdr:colOff>1914525</xdr:colOff>
          <xdr:row>19</xdr:row>
          <xdr:rowOff>95250</xdr:rowOff>
        </xdr:to>
        <xdr:sp macro="" textlink="">
          <xdr:nvSpPr>
            <xdr:cNvPr id="3086" name="Check Box 3"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42</xdr:row>
          <xdr:rowOff>190500</xdr:rowOff>
        </xdr:from>
        <xdr:to>
          <xdr:col>1</xdr:col>
          <xdr:colOff>1876425</xdr:colOff>
          <xdr:row>44</xdr:row>
          <xdr:rowOff>66675</xdr:rowOff>
        </xdr:to>
        <xdr:sp macro="" textlink="">
          <xdr:nvSpPr>
            <xdr:cNvPr id="3087" name="Check Box 4"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0</xdr:rowOff>
        </xdr:from>
        <xdr:to>
          <xdr:col>1</xdr:col>
          <xdr:colOff>1876425</xdr:colOff>
          <xdr:row>45</xdr:row>
          <xdr:rowOff>95250</xdr:rowOff>
        </xdr:to>
        <xdr:sp macro="" textlink="">
          <xdr:nvSpPr>
            <xdr:cNvPr id="3088" name="Check Box 5"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200025</xdr:rowOff>
        </xdr:from>
        <xdr:to>
          <xdr:col>1</xdr:col>
          <xdr:colOff>1876425</xdr:colOff>
          <xdr:row>46</xdr:row>
          <xdr:rowOff>85725</xdr:rowOff>
        </xdr:to>
        <xdr:sp macro="" textlink="">
          <xdr:nvSpPr>
            <xdr:cNvPr id="3089" name="Check Box 6"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15</xdr:row>
          <xdr:rowOff>0</xdr:rowOff>
        </xdr:from>
        <xdr:to>
          <xdr:col>1</xdr:col>
          <xdr:colOff>1914525</xdr:colOff>
          <xdr:row>16</xdr:row>
          <xdr:rowOff>95250</xdr:rowOff>
        </xdr:to>
        <xdr:sp macro="" textlink="">
          <xdr:nvSpPr>
            <xdr:cNvPr id="3090" name="Check Box 7"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1714500</xdr:colOff>
          <xdr:row>58</xdr:row>
          <xdr:rowOff>171450</xdr:rowOff>
        </xdr:from>
        <xdr:to>
          <xdr:col>1</xdr:col>
          <xdr:colOff>2181225</xdr:colOff>
          <xdr:row>60</xdr:row>
          <xdr:rowOff>57150</xdr:rowOff>
        </xdr:to>
        <xdr:sp macro="" textlink="">
          <xdr:nvSpPr>
            <xdr:cNvPr id="3091" name="Check Box 8"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71</xdr:row>
          <xdr:rowOff>200025</xdr:rowOff>
        </xdr:from>
        <xdr:to>
          <xdr:col>1</xdr:col>
          <xdr:colOff>1914525</xdr:colOff>
          <xdr:row>73</xdr:row>
          <xdr:rowOff>85725</xdr:rowOff>
        </xdr:to>
        <xdr:sp macro="" textlink="">
          <xdr:nvSpPr>
            <xdr:cNvPr id="3092" name="Check Box 9"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72</xdr:row>
          <xdr:rowOff>190500</xdr:rowOff>
        </xdr:from>
        <xdr:to>
          <xdr:col>1</xdr:col>
          <xdr:colOff>1914525</xdr:colOff>
          <xdr:row>74</xdr:row>
          <xdr:rowOff>66675</xdr:rowOff>
        </xdr:to>
        <xdr:sp macro="" textlink="">
          <xdr:nvSpPr>
            <xdr:cNvPr id="3093" name="Check Box 10"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73</xdr:row>
          <xdr:rowOff>171450</xdr:rowOff>
        </xdr:from>
        <xdr:to>
          <xdr:col>1</xdr:col>
          <xdr:colOff>1914525</xdr:colOff>
          <xdr:row>75</xdr:row>
          <xdr:rowOff>57150</xdr:rowOff>
        </xdr:to>
        <xdr:sp macro="" textlink="">
          <xdr:nvSpPr>
            <xdr:cNvPr id="3094" name="Check Box 11"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24</xdr:row>
          <xdr:rowOff>200025</xdr:rowOff>
        </xdr:from>
        <xdr:to>
          <xdr:col>1</xdr:col>
          <xdr:colOff>1914525</xdr:colOff>
          <xdr:row>26</xdr:row>
          <xdr:rowOff>85725</xdr:rowOff>
        </xdr:to>
        <xdr:sp macro="" textlink="">
          <xdr:nvSpPr>
            <xdr:cNvPr id="3095" name="Check Box 12"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25</xdr:row>
          <xdr:rowOff>200025</xdr:rowOff>
        </xdr:from>
        <xdr:to>
          <xdr:col>1</xdr:col>
          <xdr:colOff>1914525</xdr:colOff>
          <xdr:row>27</xdr:row>
          <xdr:rowOff>85725</xdr:rowOff>
        </xdr:to>
        <xdr:sp macro="" textlink="">
          <xdr:nvSpPr>
            <xdr:cNvPr id="3096" name="Check Box 13"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26</xdr:row>
          <xdr:rowOff>200025</xdr:rowOff>
        </xdr:from>
        <xdr:to>
          <xdr:col>1</xdr:col>
          <xdr:colOff>1914525</xdr:colOff>
          <xdr:row>28</xdr:row>
          <xdr:rowOff>85725</xdr:rowOff>
        </xdr:to>
        <xdr:sp macro="" textlink="">
          <xdr:nvSpPr>
            <xdr:cNvPr id="3097" name="Check Box 14"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27</xdr:row>
          <xdr:rowOff>200025</xdr:rowOff>
        </xdr:from>
        <xdr:to>
          <xdr:col>1</xdr:col>
          <xdr:colOff>1914525</xdr:colOff>
          <xdr:row>29</xdr:row>
          <xdr:rowOff>85725</xdr:rowOff>
        </xdr:to>
        <xdr:sp macro="" textlink="">
          <xdr:nvSpPr>
            <xdr:cNvPr id="3098" name="Check Box 15"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29</xdr:row>
          <xdr:rowOff>200025</xdr:rowOff>
        </xdr:from>
        <xdr:to>
          <xdr:col>1</xdr:col>
          <xdr:colOff>1914525</xdr:colOff>
          <xdr:row>31</xdr:row>
          <xdr:rowOff>85725</xdr:rowOff>
        </xdr:to>
        <xdr:sp macro="" textlink="">
          <xdr:nvSpPr>
            <xdr:cNvPr id="3099" name="Check Box 16"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31</xdr:row>
          <xdr:rowOff>0</xdr:rowOff>
        </xdr:from>
        <xdr:to>
          <xdr:col>1</xdr:col>
          <xdr:colOff>1914525</xdr:colOff>
          <xdr:row>32</xdr:row>
          <xdr:rowOff>95250</xdr:rowOff>
        </xdr:to>
        <xdr:sp macro="" textlink="">
          <xdr:nvSpPr>
            <xdr:cNvPr id="3100" name="Check Box 17"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32</xdr:row>
          <xdr:rowOff>0</xdr:rowOff>
        </xdr:from>
        <xdr:to>
          <xdr:col>1</xdr:col>
          <xdr:colOff>1914525</xdr:colOff>
          <xdr:row>33</xdr:row>
          <xdr:rowOff>95250</xdr:rowOff>
        </xdr:to>
        <xdr:sp macro="" textlink="">
          <xdr:nvSpPr>
            <xdr:cNvPr id="3101" name="Check Box 18"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1533525</xdr:colOff>
          <xdr:row>81</xdr:row>
          <xdr:rowOff>171450</xdr:rowOff>
        </xdr:from>
        <xdr:to>
          <xdr:col>1</xdr:col>
          <xdr:colOff>2000250</xdr:colOff>
          <xdr:row>83</xdr:row>
          <xdr:rowOff>57150</xdr:rowOff>
        </xdr:to>
        <xdr:sp macro="" textlink="">
          <xdr:nvSpPr>
            <xdr:cNvPr id="3102" name="Check Box 19"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16</xdr:row>
          <xdr:rowOff>0</xdr:rowOff>
        </xdr:from>
        <xdr:to>
          <xdr:col>1</xdr:col>
          <xdr:colOff>1914525</xdr:colOff>
          <xdr:row>17</xdr:row>
          <xdr:rowOff>95250</xdr:rowOff>
        </xdr:to>
        <xdr:sp macro="" textlink="">
          <xdr:nvSpPr>
            <xdr:cNvPr id="3103" name="Check Box 20"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16</xdr:row>
          <xdr:rowOff>200025</xdr:rowOff>
        </xdr:from>
        <xdr:to>
          <xdr:col>1</xdr:col>
          <xdr:colOff>1914525</xdr:colOff>
          <xdr:row>18</xdr:row>
          <xdr:rowOff>85725</xdr:rowOff>
        </xdr:to>
        <xdr:sp macro="" textlink="">
          <xdr:nvSpPr>
            <xdr:cNvPr id="3104" name="Check Box 21"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18</xdr:row>
          <xdr:rowOff>0</xdr:rowOff>
        </xdr:from>
        <xdr:to>
          <xdr:col>1</xdr:col>
          <xdr:colOff>1914525</xdr:colOff>
          <xdr:row>19</xdr:row>
          <xdr:rowOff>95250</xdr:rowOff>
        </xdr:to>
        <xdr:sp macro="" textlink="">
          <xdr:nvSpPr>
            <xdr:cNvPr id="3105" name="Check Box 22"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42</xdr:row>
          <xdr:rowOff>190500</xdr:rowOff>
        </xdr:from>
        <xdr:to>
          <xdr:col>1</xdr:col>
          <xdr:colOff>1876425</xdr:colOff>
          <xdr:row>44</xdr:row>
          <xdr:rowOff>66675</xdr:rowOff>
        </xdr:to>
        <xdr:sp macro="" textlink="">
          <xdr:nvSpPr>
            <xdr:cNvPr id="3106" name="Check Box 23"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0</xdr:rowOff>
        </xdr:from>
        <xdr:to>
          <xdr:col>1</xdr:col>
          <xdr:colOff>1876425</xdr:colOff>
          <xdr:row>45</xdr:row>
          <xdr:rowOff>95250</xdr:rowOff>
        </xdr:to>
        <xdr:sp macro="" textlink="">
          <xdr:nvSpPr>
            <xdr:cNvPr id="3107" name="Check Box 24"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200025</xdr:rowOff>
        </xdr:from>
        <xdr:to>
          <xdr:col>1</xdr:col>
          <xdr:colOff>1876425</xdr:colOff>
          <xdr:row>46</xdr:row>
          <xdr:rowOff>85725</xdr:rowOff>
        </xdr:to>
        <xdr:sp macro="" textlink="">
          <xdr:nvSpPr>
            <xdr:cNvPr id="3108" name="Check Box 25"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15</xdr:row>
          <xdr:rowOff>0</xdr:rowOff>
        </xdr:from>
        <xdr:to>
          <xdr:col>1</xdr:col>
          <xdr:colOff>1914525</xdr:colOff>
          <xdr:row>16</xdr:row>
          <xdr:rowOff>95250</xdr:rowOff>
        </xdr:to>
        <xdr:sp macro="" textlink="">
          <xdr:nvSpPr>
            <xdr:cNvPr id="3109" name="Check Box 26"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1714500</xdr:colOff>
          <xdr:row>56</xdr:row>
          <xdr:rowOff>66675</xdr:rowOff>
        </xdr:from>
        <xdr:to>
          <xdr:col>1</xdr:col>
          <xdr:colOff>2181225</xdr:colOff>
          <xdr:row>58</xdr:row>
          <xdr:rowOff>114300</xdr:rowOff>
        </xdr:to>
        <xdr:sp macro="" textlink="">
          <xdr:nvSpPr>
            <xdr:cNvPr id="3110" name="Check Box 27"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1714500</xdr:colOff>
          <xdr:row>57</xdr:row>
          <xdr:rowOff>133350</xdr:rowOff>
        </xdr:from>
        <xdr:to>
          <xdr:col>2</xdr:col>
          <xdr:colOff>142875</xdr:colOff>
          <xdr:row>59</xdr:row>
          <xdr:rowOff>38100</xdr:rowOff>
        </xdr:to>
        <xdr:sp macro="" textlink="">
          <xdr:nvSpPr>
            <xdr:cNvPr id="3111" name="Check Box 28"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71</xdr:row>
          <xdr:rowOff>200025</xdr:rowOff>
        </xdr:from>
        <xdr:to>
          <xdr:col>1</xdr:col>
          <xdr:colOff>1914525</xdr:colOff>
          <xdr:row>73</xdr:row>
          <xdr:rowOff>85725</xdr:rowOff>
        </xdr:to>
        <xdr:sp macro="" textlink="">
          <xdr:nvSpPr>
            <xdr:cNvPr id="3112" name="Check Box 29"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72</xdr:row>
          <xdr:rowOff>190500</xdr:rowOff>
        </xdr:from>
        <xdr:to>
          <xdr:col>1</xdr:col>
          <xdr:colOff>1914525</xdr:colOff>
          <xdr:row>74</xdr:row>
          <xdr:rowOff>66675</xdr:rowOff>
        </xdr:to>
        <xdr:sp macro="" textlink="">
          <xdr:nvSpPr>
            <xdr:cNvPr id="3113" name="Check Box 30"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73</xdr:row>
          <xdr:rowOff>171450</xdr:rowOff>
        </xdr:from>
        <xdr:to>
          <xdr:col>1</xdr:col>
          <xdr:colOff>1914525</xdr:colOff>
          <xdr:row>75</xdr:row>
          <xdr:rowOff>57150</xdr:rowOff>
        </xdr:to>
        <xdr:sp macro="" textlink="">
          <xdr:nvSpPr>
            <xdr:cNvPr id="3114" name="Check Box 31"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24</xdr:row>
          <xdr:rowOff>200025</xdr:rowOff>
        </xdr:from>
        <xdr:to>
          <xdr:col>1</xdr:col>
          <xdr:colOff>1914525</xdr:colOff>
          <xdr:row>26</xdr:row>
          <xdr:rowOff>85725</xdr:rowOff>
        </xdr:to>
        <xdr:sp macro="" textlink="">
          <xdr:nvSpPr>
            <xdr:cNvPr id="3115" name="Check Box 32"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25</xdr:row>
          <xdr:rowOff>200025</xdr:rowOff>
        </xdr:from>
        <xdr:to>
          <xdr:col>1</xdr:col>
          <xdr:colOff>1914525</xdr:colOff>
          <xdr:row>27</xdr:row>
          <xdr:rowOff>85725</xdr:rowOff>
        </xdr:to>
        <xdr:sp macro="" textlink="">
          <xdr:nvSpPr>
            <xdr:cNvPr id="3116" name="Check Box 33"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26</xdr:row>
          <xdr:rowOff>200025</xdr:rowOff>
        </xdr:from>
        <xdr:to>
          <xdr:col>1</xdr:col>
          <xdr:colOff>1914525</xdr:colOff>
          <xdr:row>28</xdr:row>
          <xdr:rowOff>85725</xdr:rowOff>
        </xdr:to>
        <xdr:sp macro="" textlink="">
          <xdr:nvSpPr>
            <xdr:cNvPr id="3117" name="Check Box 34"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27</xdr:row>
          <xdr:rowOff>200025</xdr:rowOff>
        </xdr:from>
        <xdr:to>
          <xdr:col>1</xdr:col>
          <xdr:colOff>1914525</xdr:colOff>
          <xdr:row>29</xdr:row>
          <xdr:rowOff>85725</xdr:rowOff>
        </xdr:to>
        <xdr:sp macro="" textlink="">
          <xdr:nvSpPr>
            <xdr:cNvPr id="3118" name="Check Box 35"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29</xdr:row>
          <xdr:rowOff>200025</xdr:rowOff>
        </xdr:from>
        <xdr:to>
          <xdr:col>1</xdr:col>
          <xdr:colOff>1914525</xdr:colOff>
          <xdr:row>31</xdr:row>
          <xdr:rowOff>85725</xdr:rowOff>
        </xdr:to>
        <xdr:sp macro="" textlink="">
          <xdr:nvSpPr>
            <xdr:cNvPr id="3119" name="Check Box 36"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31</xdr:row>
          <xdr:rowOff>0</xdr:rowOff>
        </xdr:from>
        <xdr:to>
          <xdr:col>1</xdr:col>
          <xdr:colOff>1914525</xdr:colOff>
          <xdr:row>32</xdr:row>
          <xdr:rowOff>95250</xdr:rowOff>
        </xdr:to>
        <xdr:sp macro="" textlink="">
          <xdr:nvSpPr>
            <xdr:cNvPr id="3120" name="Check Box 37"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32</xdr:row>
          <xdr:rowOff>0</xdr:rowOff>
        </xdr:from>
        <xdr:to>
          <xdr:col>1</xdr:col>
          <xdr:colOff>1914525</xdr:colOff>
          <xdr:row>33</xdr:row>
          <xdr:rowOff>95250</xdr:rowOff>
        </xdr:to>
        <xdr:sp macro="" textlink="">
          <xdr:nvSpPr>
            <xdr:cNvPr id="3121" name="Check Box 38"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542925</xdr:colOff>
          <xdr:row>86</xdr:row>
          <xdr:rowOff>190500</xdr:rowOff>
        </xdr:from>
        <xdr:to>
          <xdr:col>6</xdr:col>
          <xdr:colOff>133350</xdr:colOff>
          <xdr:row>88</xdr:row>
          <xdr:rowOff>38100</xdr:rowOff>
        </xdr:to>
        <xdr:sp macro="" textlink="">
          <xdr:nvSpPr>
            <xdr:cNvPr id="3122" name="Check Box 39"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542925</xdr:colOff>
          <xdr:row>87</xdr:row>
          <xdr:rowOff>190500</xdr:rowOff>
        </xdr:from>
        <xdr:to>
          <xdr:col>6</xdr:col>
          <xdr:colOff>133350</xdr:colOff>
          <xdr:row>89</xdr:row>
          <xdr:rowOff>28575</xdr:rowOff>
        </xdr:to>
        <xdr:sp macro="" textlink="">
          <xdr:nvSpPr>
            <xdr:cNvPr id="3123" name="Check Box 40"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1562100</xdr:colOff>
          <xdr:row>79</xdr:row>
          <xdr:rowOff>161925</xdr:rowOff>
        </xdr:from>
        <xdr:to>
          <xdr:col>1</xdr:col>
          <xdr:colOff>2019300</xdr:colOff>
          <xdr:row>81</xdr:row>
          <xdr:rowOff>38100</xdr:rowOff>
        </xdr:to>
        <xdr:sp macro="" textlink="">
          <xdr:nvSpPr>
            <xdr:cNvPr id="3124" name="Check Box 41"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1447800</xdr:colOff>
          <xdr:row>16</xdr:row>
          <xdr:rowOff>0</xdr:rowOff>
        </xdr:from>
        <xdr:to>
          <xdr:col>1</xdr:col>
          <xdr:colOff>1914525</xdr:colOff>
          <xdr:row>17</xdr:row>
          <xdr:rowOff>114300</xdr:rowOff>
        </xdr:to>
        <xdr:sp macro="" textlink="">
          <xdr:nvSpPr>
            <xdr:cNvPr id="4105" name="Check Box 1"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16</xdr:row>
          <xdr:rowOff>200025</xdr:rowOff>
        </xdr:from>
        <xdr:to>
          <xdr:col>1</xdr:col>
          <xdr:colOff>1914525</xdr:colOff>
          <xdr:row>18</xdr:row>
          <xdr:rowOff>66675</xdr:rowOff>
        </xdr:to>
        <xdr:sp macro="" textlink="">
          <xdr:nvSpPr>
            <xdr:cNvPr id="4106" name="Check Box 2"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18</xdr:row>
          <xdr:rowOff>0</xdr:rowOff>
        </xdr:from>
        <xdr:to>
          <xdr:col>1</xdr:col>
          <xdr:colOff>1914525</xdr:colOff>
          <xdr:row>19</xdr:row>
          <xdr:rowOff>114300</xdr:rowOff>
        </xdr:to>
        <xdr:sp macro="" textlink="">
          <xdr:nvSpPr>
            <xdr:cNvPr id="4107" name="Check Box 3"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42</xdr:row>
          <xdr:rowOff>190500</xdr:rowOff>
        </xdr:from>
        <xdr:to>
          <xdr:col>1</xdr:col>
          <xdr:colOff>1876425</xdr:colOff>
          <xdr:row>44</xdr:row>
          <xdr:rowOff>66675</xdr:rowOff>
        </xdr:to>
        <xdr:sp macro="" textlink="">
          <xdr:nvSpPr>
            <xdr:cNvPr id="4108" name="Check Box 4"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0</xdr:rowOff>
        </xdr:from>
        <xdr:to>
          <xdr:col>1</xdr:col>
          <xdr:colOff>1876425</xdr:colOff>
          <xdr:row>45</xdr:row>
          <xdr:rowOff>114300</xdr:rowOff>
        </xdr:to>
        <xdr:sp macro="" textlink="">
          <xdr:nvSpPr>
            <xdr:cNvPr id="4109" name="Check Box 5"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200025</xdr:rowOff>
        </xdr:from>
        <xdr:to>
          <xdr:col>1</xdr:col>
          <xdr:colOff>1876425</xdr:colOff>
          <xdr:row>46</xdr:row>
          <xdr:rowOff>66675</xdr:rowOff>
        </xdr:to>
        <xdr:sp macro="" textlink="">
          <xdr:nvSpPr>
            <xdr:cNvPr id="4110" name="Check Box 6"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15</xdr:row>
          <xdr:rowOff>0</xdr:rowOff>
        </xdr:from>
        <xdr:to>
          <xdr:col>1</xdr:col>
          <xdr:colOff>1914525</xdr:colOff>
          <xdr:row>16</xdr:row>
          <xdr:rowOff>114300</xdr:rowOff>
        </xdr:to>
        <xdr:sp macro="" textlink="">
          <xdr:nvSpPr>
            <xdr:cNvPr id="4111" name="Check Box 7"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1457325</xdr:colOff>
          <xdr:row>60</xdr:row>
          <xdr:rowOff>0</xdr:rowOff>
        </xdr:from>
        <xdr:to>
          <xdr:col>1</xdr:col>
          <xdr:colOff>1933575</xdr:colOff>
          <xdr:row>61</xdr:row>
          <xdr:rowOff>114300</xdr:rowOff>
        </xdr:to>
        <xdr:sp macro="" textlink="">
          <xdr:nvSpPr>
            <xdr:cNvPr id="4112" name="Check Box 8"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1457325</xdr:colOff>
          <xdr:row>61</xdr:row>
          <xdr:rowOff>0</xdr:rowOff>
        </xdr:from>
        <xdr:to>
          <xdr:col>1</xdr:col>
          <xdr:colOff>1933575</xdr:colOff>
          <xdr:row>62</xdr:row>
          <xdr:rowOff>114300</xdr:rowOff>
        </xdr:to>
        <xdr:sp macro="" textlink="">
          <xdr:nvSpPr>
            <xdr:cNvPr id="4113" name="Check Box 9"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1457325</xdr:colOff>
          <xdr:row>62</xdr:row>
          <xdr:rowOff>0</xdr:rowOff>
        </xdr:from>
        <xdr:to>
          <xdr:col>1</xdr:col>
          <xdr:colOff>1933575</xdr:colOff>
          <xdr:row>63</xdr:row>
          <xdr:rowOff>114300</xdr:rowOff>
        </xdr:to>
        <xdr:sp macro="" textlink="">
          <xdr:nvSpPr>
            <xdr:cNvPr id="4114" name="Check Box 10"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74</xdr:row>
          <xdr:rowOff>200025</xdr:rowOff>
        </xdr:from>
        <xdr:to>
          <xdr:col>1</xdr:col>
          <xdr:colOff>1914525</xdr:colOff>
          <xdr:row>76</xdr:row>
          <xdr:rowOff>66675</xdr:rowOff>
        </xdr:to>
        <xdr:sp macro="" textlink="">
          <xdr:nvSpPr>
            <xdr:cNvPr id="4115" name="Check Box 11"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75</xdr:row>
          <xdr:rowOff>190500</xdr:rowOff>
        </xdr:from>
        <xdr:to>
          <xdr:col>1</xdr:col>
          <xdr:colOff>1914525</xdr:colOff>
          <xdr:row>77</xdr:row>
          <xdr:rowOff>66675</xdr:rowOff>
        </xdr:to>
        <xdr:sp macro="" textlink="">
          <xdr:nvSpPr>
            <xdr:cNvPr id="4116" name="Check Box 12"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76</xdr:row>
          <xdr:rowOff>171450</xdr:rowOff>
        </xdr:from>
        <xdr:to>
          <xdr:col>1</xdr:col>
          <xdr:colOff>1914525</xdr:colOff>
          <xdr:row>78</xdr:row>
          <xdr:rowOff>57150</xdr:rowOff>
        </xdr:to>
        <xdr:sp macro="" textlink="">
          <xdr:nvSpPr>
            <xdr:cNvPr id="4117" name="Check Box 13"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24</xdr:row>
          <xdr:rowOff>200025</xdr:rowOff>
        </xdr:from>
        <xdr:to>
          <xdr:col>1</xdr:col>
          <xdr:colOff>1914525</xdr:colOff>
          <xdr:row>26</xdr:row>
          <xdr:rowOff>66675</xdr:rowOff>
        </xdr:to>
        <xdr:sp macro="" textlink="">
          <xdr:nvSpPr>
            <xdr:cNvPr id="4118" name="Check Box 14"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25</xdr:row>
          <xdr:rowOff>200025</xdr:rowOff>
        </xdr:from>
        <xdr:to>
          <xdr:col>1</xdr:col>
          <xdr:colOff>1914525</xdr:colOff>
          <xdr:row>27</xdr:row>
          <xdr:rowOff>66675</xdr:rowOff>
        </xdr:to>
        <xdr:sp macro="" textlink="">
          <xdr:nvSpPr>
            <xdr:cNvPr id="4119" name="Check Box 15"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26</xdr:row>
          <xdr:rowOff>200025</xdr:rowOff>
        </xdr:from>
        <xdr:to>
          <xdr:col>1</xdr:col>
          <xdr:colOff>1914525</xdr:colOff>
          <xdr:row>28</xdr:row>
          <xdr:rowOff>66675</xdr:rowOff>
        </xdr:to>
        <xdr:sp macro="" textlink="">
          <xdr:nvSpPr>
            <xdr:cNvPr id="4120" name="Check Box 16"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27</xdr:row>
          <xdr:rowOff>200025</xdr:rowOff>
        </xdr:from>
        <xdr:to>
          <xdr:col>1</xdr:col>
          <xdr:colOff>1914525</xdr:colOff>
          <xdr:row>29</xdr:row>
          <xdr:rowOff>66675</xdr:rowOff>
        </xdr:to>
        <xdr:sp macro="" textlink="">
          <xdr:nvSpPr>
            <xdr:cNvPr id="4121" name="Check Box 17"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29</xdr:row>
          <xdr:rowOff>200025</xdr:rowOff>
        </xdr:from>
        <xdr:to>
          <xdr:col>1</xdr:col>
          <xdr:colOff>1914525</xdr:colOff>
          <xdr:row>31</xdr:row>
          <xdr:rowOff>66675</xdr:rowOff>
        </xdr:to>
        <xdr:sp macro="" textlink="">
          <xdr:nvSpPr>
            <xdr:cNvPr id="4122" name="Check Box 18"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31</xdr:row>
          <xdr:rowOff>0</xdr:rowOff>
        </xdr:from>
        <xdr:to>
          <xdr:col>1</xdr:col>
          <xdr:colOff>1914525</xdr:colOff>
          <xdr:row>32</xdr:row>
          <xdr:rowOff>114300</xdr:rowOff>
        </xdr:to>
        <xdr:sp macro="" textlink="">
          <xdr:nvSpPr>
            <xdr:cNvPr id="4123" name="Check Box 19"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32</xdr:row>
          <xdr:rowOff>0</xdr:rowOff>
        </xdr:from>
        <xdr:to>
          <xdr:col>1</xdr:col>
          <xdr:colOff>1914525</xdr:colOff>
          <xdr:row>33</xdr:row>
          <xdr:rowOff>114300</xdr:rowOff>
        </xdr:to>
        <xdr:sp macro="" textlink="">
          <xdr:nvSpPr>
            <xdr:cNvPr id="4124" name="Check Box 20"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1533525</xdr:colOff>
          <xdr:row>84</xdr:row>
          <xdr:rowOff>0</xdr:rowOff>
        </xdr:from>
        <xdr:to>
          <xdr:col>1</xdr:col>
          <xdr:colOff>2000250</xdr:colOff>
          <xdr:row>85</xdr:row>
          <xdr:rowOff>114300</xdr:rowOff>
        </xdr:to>
        <xdr:sp macro="" textlink="">
          <xdr:nvSpPr>
            <xdr:cNvPr id="4125" name="Check Box 21"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1533525</xdr:colOff>
          <xdr:row>85</xdr:row>
          <xdr:rowOff>0</xdr:rowOff>
        </xdr:from>
        <xdr:to>
          <xdr:col>1</xdr:col>
          <xdr:colOff>2000250</xdr:colOff>
          <xdr:row>86</xdr:row>
          <xdr:rowOff>114300</xdr:rowOff>
        </xdr:to>
        <xdr:sp macro="" textlink="">
          <xdr:nvSpPr>
            <xdr:cNvPr id="4126" name="Check Box 22"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16</xdr:row>
          <xdr:rowOff>0</xdr:rowOff>
        </xdr:from>
        <xdr:to>
          <xdr:col>1</xdr:col>
          <xdr:colOff>1914525</xdr:colOff>
          <xdr:row>17</xdr:row>
          <xdr:rowOff>114300</xdr:rowOff>
        </xdr:to>
        <xdr:sp macro="" textlink="">
          <xdr:nvSpPr>
            <xdr:cNvPr id="4127" name="Check Box 23"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16</xdr:row>
          <xdr:rowOff>200025</xdr:rowOff>
        </xdr:from>
        <xdr:to>
          <xdr:col>1</xdr:col>
          <xdr:colOff>1914525</xdr:colOff>
          <xdr:row>18</xdr:row>
          <xdr:rowOff>66675</xdr:rowOff>
        </xdr:to>
        <xdr:sp macro="" textlink="">
          <xdr:nvSpPr>
            <xdr:cNvPr id="4128" name="Check Box 24"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18</xdr:row>
          <xdr:rowOff>0</xdr:rowOff>
        </xdr:from>
        <xdr:to>
          <xdr:col>1</xdr:col>
          <xdr:colOff>1914525</xdr:colOff>
          <xdr:row>19</xdr:row>
          <xdr:rowOff>114300</xdr:rowOff>
        </xdr:to>
        <xdr:sp macro="" textlink="">
          <xdr:nvSpPr>
            <xdr:cNvPr id="4129" name="Check Box 25"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42</xdr:row>
          <xdr:rowOff>190500</xdr:rowOff>
        </xdr:from>
        <xdr:to>
          <xdr:col>1</xdr:col>
          <xdr:colOff>1876425</xdr:colOff>
          <xdr:row>44</xdr:row>
          <xdr:rowOff>66675</xdr:rowOff>
        </xdr:to>
        <xdr:sp macro="" textlink="">
          <xdr:nvSpPr>
            <xdr:cNvPr id="4130" name="Check Box 26"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0</xdr:rowOff>
        </xdr:from>
        <xdr:to>
          <xdr:col>1</xdr:col>
          <xdr:colOff>1876425</xdr:colOff>
          <xdr:row>45</xdr:row>
          <xdr:rowOff>114300</xdr:rowOff>
        </xdr:to>
        <xdr:sp macro="" textlink="">
          <xdr:nvSpPr>
            <xdr:cNvPr id="4131" name="Check Box 27"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1400175</xdr:colOff>
          <xdr:row>44</xdr:row>
          <xdr:rowOff>200025</xdr:rowOff>
        </xdr:from>
        <xdr:to>
          <xdr:col>1</xdr:col>
          <xdr:colOff>1876425</xdr:colOff>
          <xdr:row>46</xdr:row>
          <xdr:rowOff>66675</xdr:rowOff>
        </xdr:to>
        <xdr:sp macro="" textlink="">
          <xdr:nvSpPr>
            <xdr:cNvPr id="4132" name="Check Box 28"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15</xdr:row>
          <xdr:rowOff>0</xdr:rowOff>
        </xdr:from>
        <xdr:to>
          <xdr:col>1</xdr:col>
          <xdr:colOff>1914525</xdr:colOff>
          <xdr:row>16</xdr:row>
          <xdr:rowOff>114300</xdr:rowOff>
        </xdr:to>
        <xdr:sp macro="" textlink="">
          <xdr:nvSpPr>
            <xdr:cNvPr id="4133" name="Check Box 29"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1457325</xdr:colOff>
          <xdr:row>60</xdr:row>
          <xdr:rowOff>0</xdr:rowOff>
        </xdr:from>
        <xdr:to>
          <xdr:col>1</xdr:col>
          <xdr:colOff>1933575</xdr:colOff>
          <xdr:row>61</xdr:row>
          <xdr:rowOff>114300</xdr:rowOff>
        </xdr:to>
        <xdr:sp macro="" textlink="">
          <xdr:nvSpPr>
            <xdr:cNvPr id="4134" name="Check Box 30"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1457325</xdr:colOff>
          <xdr:row>61</xdr:row>
          <xdr:rowOff>0</xdr:rowOff>
        </xdr:from>
        <xdr:to>
          <xdr:col>1</xdr:col>
          <xdr:colOff>1933575</xdr:colOff>
          <xdr:row>62</xdr:row>
          <xdr:rowOff>114300</xdr:rowOff>
        </xdr:to>
        <xdr:sp macro="" textlink="">
          <xdr:nvSpPr>
            <xdr:cNvPr id="4135" name="Check Box 31"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1457325</xdr:colOff>
          <xdr:row>62</xdr:row>
          <xdr:rowOff>0</xdr:rowOff>
        </xdr:from>
        <xdr:to>
          <xdr:col>1</xdr:col>
          <xdr:colOff>1933575</xdr:colOff>
          <xdr:row>63</xdr:row>
          <xdr:rowOff>114300</xdr:rowOff>
        </xdr:to>
        <xdr:sp macro="" textlink="">
          <xdr:nvSpPr>
            <xdr:cNvPr id="4136" name="Check Box 32"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74</xdr:row>
          <xdr:rowOff>200025</xdr:rowOff>
        </xdr:from>
        <xdr:to>
          <xdr:col>1</xdr:col>
          <xdr:colOff>1914525</xdr:colOff>
          <xdr:row>76</xdr:row>
          <xdr:rowOff>66675</xdr:rowOff>
        </xdr:to>
        <xdr:sp macro="" textlink="">
          <xdr:nvSpPr>
            <xdr:cNvPr id="4137" name="Check Box 33"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75</xdr:row>
          <xdr:rowOff>190500</xdr:rowOff>
        </xdr:from>
        <xdr:to>
          <xdr:col>1</xdr:col>
          <xdr:colOff>1914525</xdr:colOff>
          <xdr:row>77</xdr:row>
          <xdr:rowOff>66675</xdr:rowOff>
        </xdr:to>
        <xdr:sp macro="" textlink="">
          <xdr:nvSpPr>
            <xdr:cNvPr id="4138" name="Check Box 34"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76</xdr:row>
          <xdr:rowOff>171450</xdr:rowOff>
        </xdr:from>
        <xdr:to>
          <xdr:col>1</xdr:col>
          <xdr:colOff>1914525</xdr:colOff>
          <xdr:row>78</xdr:row>
          <xdr:rowOff>57150</xdr:rowOff>
        </xdr:to>
        <xdr:sp macro="" textlink="">
          <xdr:nvSpPr>
            <xdr:cNvPr id="4139" name="Check Box 35"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24</xdr:row>
          <xdr:rowOff>200025</xdr:rowOff>
        </xdr:from>
        <xdr:to>
          <xdr:col>1</xdr:col>
          <xdr:colOff>1914525</xdr:colOff>
          <xdr:row>26</xdr:row>
          <xdr:rowOff>66675</xdr:rowOff>
        </xdr:to>
        <xdr:sp macro="" textlink="">
          <xdr:nvSpPr>
            <xdr:cNvPr id="4140" name="Check Box 36"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25</xdr:row>
          <xdr:rowOff>200025</xdr:rowOff>
        </xdr:from>
        <xdr:to>
          <xdr:col>1</xdr:col>
          <xdr:colOff>1914525</xdr:colOff>
          <xdr:row>27</xdr:row>
          <xdr:rowOff>66675</xdr:rowOff>
        </xdr:to>
        <xdr:sp macro="" textlink="">
          <xdr:nvSpPr>
            <xdr:cNvPr id="4141" name="Check Box 37"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26</xdr:row>
          <xdr:rowOff>200025</xdr:rowOff>
        </xdr:from>
        <xdr:to>
          <xdr:col>1</xdr:col>
          <xdr:colOff>1914525</xdr:colOff>
          <xdr:row>28</xdr:row>
          <xdr:rowOff>66675</xdr:rowOff>
        </xdr:to>
        <xdr:sp macro="" textlink="">
          <xdr:nvSpPr>
            <xdr:cNvPr id="4142" name="Check Box 38"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27</xdr:row>
          <xdr:rowOff>200025</xdr:rowOff>
        </xdr:from>
        <xdr:to>
          <xdr:col>1</xdr:col>
          <xdr:colOff>1914525</xdr:colOff>
          <xdr:row>29</xdr:row>
          <xdr:rowOff>66675</xdr:rowOff>
        </xdr:to>
        <xdr:sp macro="" textlink="">
          <xdr:nvSpPr>
            <xdr:cNvPr id="4143" name="Check Box 39"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29</xdr:row>
          <xdr:rowOff>200025</xdr:rowOff>
        </xdr:from>
        <xdr:to>
          <xdr:col>1</xdr:col>
          <xdr:colOff>1914525</xdr:colOff>
          <xdr:row>31</xdr:row>
          <xdr:rowOff>66675</xdr:rowOff>
        </xdr:to>
        <xdr:sp macro="" textlink="">
          <xdr:nvSpPr>
            <xdr:cNvPr id="4144" name="Check Box 40"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31</xdr:row>
          <xdr:rowOff>0</xdr:rowOff>
        </xdr:from>
        <xdr:to>
          <xdr:col>1</xdr:col>
          <xdr:colOff>1914525</xdr:colOff>
          <xdr:row>32</xdr:row>
          <xdr:rowOff>114300</xdr:rowOff>
        </xdr:to>
        <xdr:sp macro="" textlink="">
          <xdr:nvSpPr>
            <xdr:cNvPr id="4145" name="Check Box 41"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1447800</xdr:colOff>
          <xdr:row>32</xdr:row>
          <xdr:rowOff>0</xdr:rowOff>
        </xdr:from>
        <xdr:to>
          <xdr:col>1</xdr:col>
          <xdr:colOff>1914525</xdr:colOff>
          <xdr:row>33</xdr:row>
          <xdr:rowOff>114300</xdr:rowOff>
        </xdr:to>
        <xdr:sp macro="" textlink="">
          <xdr:nvSpPr>
            <xdr:cNvPr id="4146" name="Check Box 42"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542925</xdr:colOff>
          <xdr:row>89</xdr:row>
          <xdr:rowOff>190500</xdr:rowOff>
        </xdr:from>
        <xdr:to>
          <xdr:col>6</xdr:col>
          <xdr:colOff>133350</xdr:colOff>
          <xdr:row>91</xdr:row>
          <xdr:rowOff>38100</xdr:rowOff>
        </xdr:to>
        <xdr:sp macro="" textlink="">
          <xdr:nvSpPr>
            <xdr:cNvPr id="4147" name="Check Box 43"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542925</xdr:colOff>
          <xdr:row>90</xdr:row>
          <xdr:rowOff>190500</xdr:rowOff>
        </xdr:from>
        <xdr:to>
          <xdr:col>6</xdr:col>
          <xdr:colOff>133350</xdr:colOff>
          <xdr:row>92</xdr:row>
          <xdr:rowOff>28575</xdr:rowOff>
        </xdr:to>
        <xdr:sp macro="" textlink="">
          <xdr:nvSpPr>
            <xdr:cNvPr id="4148" name="Check Box 44"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1533525</xdr:colOff>
          <xdr:row>84</xdr:row>
          <xdr:rowOff>0</xdr:rowOff>
        </xdr:from>
        <xdr:to>
          <xdr:col>1</xdr:col>
          <xdr:colOff>2000250</xdr:colOff>
          <xdr:row>85</xdr:row>
          <xdr:rowOff>114300</xdr:rowOff>
        </xdr:to>
        <xdr:sp macro="" textlink="">
          <xdr:nvSpPr>
            <xdr:cNvPr id="4149" name="Check Box 45"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1533525</xdr:colOff>
          <xdr:row>85</xdr:row>
          <xdr:rowOff>0</xdr:rowOff>
        </xdr:from>
        <xdr:to>
          <xdr:col>1</xdr:col>
          <xdr:colOff>2000250</xdr:colOff>
          <xdr:row>86</xdr:row>
          <xdr:rowOff>114300</xdr:rowOff>
        </xdr:to>
        <xdr:sp macro="" textlink="">
          <xdr:nvSpPr>
            <xdr:cNvPr id="4150" name="Check Box 46"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14</xdr:col>
      <xdr:colOff>600075</xdr:colOff>
      <xdr:row>23</xdr:row>
      <xdr:rowOff>117475</xdr:rowOff>
    </xdr:from>
    <xdr:to>
      <xdr:col>19</xdr:col>
      <xdr:colOff>609425</xdr:colOff>
      <xdr:row>34</xdr:row>
      <xdr:rowOff>161936</xdr:rowOff>
    </xdr:to>
    <xdr:sp macro="" textlink="" fLocksText="0">
      <xdr:nvSpPr>
        <xdr:cNvPr id="7226" name="TextBox 1">
          <a:extLst>
            <a:ext uri="{FF2B5EF4-FFF2-40B4-BE49-F238E27FC236}">
              <a16:creationId xmlns:a16="http://schemas.microsoft.com/office/drawing/2014/main" id="{00000000-0008-0000-0400-00003A1C0000}"/>
            </a:ext>
          </a:extLst>
        </xdr:cNvPr>
        <xdr:cNvSpPr txBox="1">
          <a:spLocks noChangeArrowheads="1"/>
        </xdr:cNvSpPr>
      </xdr:nvSpPr>
      <xdr:spPr bwMode="auto">
        <a:xfrm>
          <a:off x="9467850" y="3857625"/>
          <a:ext cx="3438525" cy="1838325"/>
        </a:xfrm>
        <a:prstGeom prst="rect">
          <a:avLst/>
        </a:prstGeom>
        <a:solidFill>
          <a:srgbClr val="C5E0B4"/>
        </a:solidFill>
        <a:ln w="9360" cap="sq">
          <a:solidFill>
            <a:srgbClr val="BCBCBC"/>
          </a:solidFill>
          <a:miter lim="800000"/>
          <a:headEnd/>
          <a:tailEnd/>
        </a:ln>
        <a:effectLst/>
      </xdr:spPr>
      <xdr:txBody>
        <a:bodyPr vertOverflow="clip" wrap="square" lIns="20160" tIns="20160" rIns="20160" bIns="20160" anchor="t"/>
        <a:lstStyle/>
        <a:p>
          <a:pPr algn="l" rtl="0">
            <a:defRPr sz="1000"/>
          </a:pPr>
          <a:r>
            <a:rPr lang="en-US" sz="1100" b="1" i="0" u="none" strike="noStrike" baseline="0">
              <a:solidFill>
                <a:srgbClr val="000000"/>
              </a:solidFill>
              <a:latin typeface="Calibri"/>
            </a:rPr>
            <a:t>COMMENTS: </a:t>
          </a:r>
        </a:p>
      </xdr:txBody>
    </xdr:sp>
    <xdr:clientData/>
  </xdr:twoCellAnchor>
  <mc:AlternateContent xmlns:mc="http://schemas.openxmlformats.org/markup-compatibility/2006">
    <mc:Choice xmlns:a14="http://schemas.microsoft.com/office/drawing/2010/main" Requires="a14">
      <xdr:twoCellAnchor>
        <xdr:from>
          <xdr:col>16</xdr:col>
          <xdr:colOff>161925</xdr:colOff>
          <xdr:row>14</xdr:row>
          <xdr:rowOff>0</xdr:rowOff>
        </xdr:from>
        <xdr:to>
          <xdr:col>17</xdr:col>
          <xdr:colOff>447675</xdr:colOff>
          <xdr:row>15</xdr:row>
          <xdr:rowOff>66675</xdr:rowOff>
        </xdr:to>
        <xdr:sp macro="" textlink="">
          <xdr:nvSpPr>
            <xdr:cNvPr id="7227" name="Check Box 1" hidden="1">
              <a:extLst>
                <a:ext uri="{63B3BB69-23CF-44E3-9099-C40C66FF867C}">
                  <a14:compatExt spid="_x0000_s7227"/>
                </a:ext>
                <a:ext uri="{FF2B5EF4-FFF2-40B4-BE49-F238E27FC236}">
                  <a16:creationId xmlns:a16="http://schemas.microsoft.com/office/drawing/2014/main" id="{00000000-0008-0000-0400-00003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133350</xdr:colOff>
          <xdr:row>15</xdr:row>
          <xdr:rowOff>9525</xdr:rowOff>
        </xdr:from>
        <xdr:to>
          <xdr:col>17</xdr:col>
          <xdr:colOff>447675</xdr:colOff>
          <xdr:row>16</xdr:row>
          <xdr:rowOff>85725</xdr:rowOff>
        </xdr:to>
        <xdr:sp macro="" textlink="">
          <xdr:nvSpPr>
            <xdr:cNvPr id="7228" name="Check Box 2" hidden="1">
              <a:extLst>
                <a:ext uri="{63B3BB69-23CF-44E3-9099-C40C66FF867C}">
                  <a14:compatExt spid="_x0000_s7228"/>
                </a:ext>
                <a:ext uri="{FF2B5EF4-FFF2-40B4-BE49-F238E27FC236}">
                  <a16:creationId xmlns:a16="http://schemas.microsoft.com/office/drawing/2014/main" id="{00000000-0008-0000-04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600075</xdr:colOff>
      <xdr:row>23</xdr:row>
      <xdr:rowOff>117475</xdr:rowOff>
    </xdr:from>
    <xdr:to>
      <xdr:col>19</xdr:col>
      <xdr:colOff>609425</xdr:colOff>
      <xdr:row>34</xdr:row>
      <xdr:rowOff>161936</xdr:rowOff>
    </xdr:to>
    <xdr:sp macro="" textlink="" fLocksText="0">
      <xdr:nvSpPr>
        <xdr:cNvPr id="8250" name="TextBox 7">
          <a:extLst>
            <a:ext uri="{FF2B5EF4-FFF2-40B4-BE49-F238E27FC236}">
              <a16:creationId xmlns:a16="http://schemas.microsoft.com/office/drawing/2014/main" id="{00000000-0008-0000-0500-00003A200000}"/>
            </a:ext>
          </a:extLst>
        </xdr:cNvPr>
        <xdr:cNvSpPr txBox="1">
          <a:spLocks noChangeArrowheads="1"/>
        </xdr:cNvSpPr>
      </xdr:nvSpPr>
      <xdr:spPr bwMode="auto">
        <a:xfrm>
          <a:off x="9467850" y="3819525"/>
          <a:ext cx="3438525" cy="1838325"/>
        </a:xfrm>
        <a:prstGeom prst="rect">
          <a:avLst/>
        </a:prstGeom>
        <a:solidFill>
          <a:schemeClr val="accent5">
            <a:lumMod val="20000"/>
            <a:lumOff val="80000"/>
          </a:schemeClr>
        </a:solidFill>
        <a:ln w="9360" cap="sq">
          <a:solidFill>
            <a:srgbClr val="BCBCBC"/>
          </a:solidFill>
          <a:miter lim="800000"/>
          <a:headEnd/>
          <a:tailEnd/>
        </a:ln>
        <a:effectLst/>
      </xdr:spPr>
      <xdr:txBody>
        <a:bodyPr vertOverflow="clip" wrap="square" lIns="20160" tIns="20160" rIns="20160" bIns="20160" anchor="t"/>
        <a:lstStyle/>
        <a:p>
          <a:pPr algn="l" rtl="0">
            <a:defRPr sz="1000"/>
          </a:pPr>
          <a:r>
            <a:rPr lang="en-US" sz="1100" b="1" i="0" u="none" strike="noStrike" baseline="0">
              <a:solidFill>
                <a:srgbClr val="000000"/>
              </a:solidFill>
              <a:latin typeface="Calibri"/>
            </a:rPr>
            <a:t>COMMENTS: </a:t>
          </a:r>
        </a:p>
      </xdr:txBody>
    </xdr:sp>
    <xdr:clientData/>
  </xdr:twoCellAnchor>
  <mc:AlternateContent xmlns:mc="http://schemas.openxmlformats.org/markup-compatibility/2006">
    <mc:Choice xmlns:a14="http://schemas.microsoft.com/office/drawing/2010/main" Requires="a14">
      <xdr:twoCellAnchor>
        <xdr:from>
          <xdr:col>16</xdr:col>
          <xdr:colOff>161925</xdr:colOff>
          <xdr:row>0</xdr:row>
          <xdr:rowOff>0</xdr:rowOff>
        </xdr:from>
        <xdr:to>
          <xdr:col>17</xdr:col>
          <xdr:colOff>447675</xdr:colOff>
          <xdr:row>1</xdr:row>
          <xdr:rowOff>95250</xdr:rowOff>
        </xdr:to>
        <xdr:sp macro="" textlink="">
          <xdr:nvSpPr>
            <xdr:cNvPr id="8251" name="Check Box 1" hidden="1">
              <a:extLst>
                <a:ext uri="{63B3BB69-23CF-44E3-9099-C40C66FF867C}">
                  <a14:compatExt spid="_x0000_s8251"/>
                </a:ext>
                <a:ext uri="{FF2B5EF4-FFF2-40B4-BE49-F238E27FC236}">
                  <a16:creationId xmlns:a16="http://schemas.microsoft.com/office/drawing/2014/main" id="{00000000-0008-0000-0500-00003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133350</xdr:colOff>
          <xdr:row>0</xdr:row>
          <xdr:rowOff>0</xdr:rowOff>
        </xdr:from>
        <xdr:to>
          <xdr:col>17</xdr:col>
          <xdr:colOff>447675</xdr:colOff>
          <xdr:row>1</xdr:row>
          <xdr:rowOff>95250</xdr:rowOff>
        </xdr:to>
        <xdr:sp macro="" textlink="">
          <xdr:nvSpPr>
            <xdr:cNvPr id="8252" name="Check Box 2" hidden="1">
              <a:extLst>
                <a:ext uri="{63B3BB69-23CF-44E3-9099-C40C66FF867C}">
                  <a14:compatExt spid="_x0000_s8252"/>
                </a:ext>
                <a:ext uri="{FF2B5EF4-FFF2-40B4-BE49-F238E27FC236}">
                  <a16:creationId xmlns:a16="http://schemas.microsoft.com/office/drawing/2014/main" id="{00000000-0008-0000-0500-00003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0</xdr:row>
          <xdr:rowOff>0</xdr:rowOff>
        </xdr:from>
        <xdr:to>
          <xdr:col>17</xdr:col>
          <xdr:colOff>447675</xdr:colOff>
          <xdr:row>1</xdr:row>
          <xdr:rowOff>95250</xdr:rowOff>
        </xdr:to>
        <xdr:sp macro="" textlink="">
          <xdr:nvSpPr>
            <xdr:cNvPr id="8253" name="Check Box 186" hidden="1">
              <a:extLst>
                <a:ext uri="{63B3BB69-23CF-44E3-9099-C40C66FF867C}">
                  <a14:compatExt spid="_x0000_s8253"/>
                </a:ext>
                <a:ext uri="{FF2B5EF4-FFF2-40B4-BE49-F238E27FC236}">
                  <a16:creationId xmlns:a16="http://schemas.microsoft.com/office/drawing/2014/main" id="{00000000-0008-0000-0500-00003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133350</xdr:colOff>
          <xdr:row>0</xdr:row>
          <xdr:rowOff>0</xdr:rowOff>
        </xdr:from>
        <xdr:to>
          <xdr:col>17</xdr:col>
          <xdr:colOff>447675</xdr:colOff>
          <xdr:row>1</xdr:row>
          <xdr:rowOff>95250</xdr:rowOff>
        </xdr:to>
        <xdr:sp macro="" textlink="">
          <xdr:nvSpPr>
            <xdr:cNvPr id="8254" name="Check Box 187" hidden="1">
              <a:extLst>
                <a:ext uri="{63B3BB69-23CF-44E3-9099-C40C66FF867C}">
                  <a14:compatExt spid="_x0000_s8254"/>
                </a:ext>
                <a:ext uri="{FF2B5EF4-FFF2-40B4-BE49-F238E27FC236}">
                  <a16:creationId xmlns:a16="http://schemas.microsoft.com/office/drawing/2014/main" id="{00000000-0008-0000-0500-00003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14</xdr:row>
          <xdr:rowOff>0</xdr:rowOff>
        </xdr:from>
        <xdr:to>
          <xdr:col>17</xdr:col>
          <xdr:colOff>447675</xdr:colOff>
          <xdr:row>15</xdr:row>
          <xdr:rowOff>66675</xdr:rowOff>
        </xdr:to>
        <xdr:sp macro="" textlink="">
          <xdr:nvSpPr>
            <xdr:cNvPr id="8255" name="Check Box 248" hidden="1">
              <a:extLst>
                <a:ext uri="{63B3BB69-23CF-44E3-9099-C40C66FF867C}">
                  <a14:compatExt spid="_x0000_s8255"/>
                </a:ext>
                <a:ext uri="{FF2B5EF4-FFF2-40B4-BE49-F238E27FC236}">
                  <a16:creationId xmlns:a16="http://schemas.microsoft.com/office/drawing/2014/main" id="{00000000-0008-0000-0500-00003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133350</xdr:colOff>
          <xdr:row>15</xdr:row>
          <xdr:rowOff>9525</xdr:rowOff>
        </xdr:from>
        <xdr:to>
          <xdr:col>17</xdr:col>
          <xdr:colOff>447675</xdr:colOff>
          <xdr:row>16</xdr:row>
          <xdr:rowOff>85725</xdr:rowOff>
        </xdr:to>
        <xdr:sp macro="" textlink="">
          <xdr:nvSpPr>
            <xdr:cNvPr id="8256" name="Check Box 249" hidden="1">
              <a:extLst>
                <a:ext uri="{63B3BB69-23CF-44E3-9099-C40C66FF867C}">
                  <a14:compatExt spid="_x0000_s8256"/>
                </a:ext>
                <a:ext uri="{FF2B5EF4-FFF2-40B4-BE49-F238E27FC236}">
                  <a16:creationId xmlns:a16="http://schemas.microsoft.com/office/drawing/2014/main" id="{00000000-0008-0000-0500-00004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8</xdr:col>
      <xdr:colOff>0</xdr:colOff>
      <xdr:row>28</xdr:row>
      <xdr:rowOff>142875</xdr:rowOff>
    </xdr:from>
    <xdr:to>
      <xdr:col>14</xdr:col>
      <xdr:colOff>19034</xdr:colOff>
      <xdr:row>36</xdr:row>
      <xdr:rowOff>54091</xdr:rowOff>
    </xdr:to>
    <xdr:sp macro="" textlink="" fLocksText="0">
      <xdr:nvSpPr>
        <xdr:cNvPr id="5125" name="TextBox 1">
          <a:extLst>
            <a:ext uri="{FF2B5EF4-FFF2-40B4-BE49-F238E27FC236}">
              <a16:creationId xmlns:a16="http://schemas.microsoft.com/office/drawing/2014/main" id="{00000000-0008-0000-0600-000005140000}"/>
            </a:ext>
          </a:extLst>
        </xdr:cNvPr>
        <xdr:cNvSpPr txBox="1">
          <a:spLocks noChangeArrowheads="1"/>
        </xdr:cNvSpPr>
      </xdr:nvSpPr>
      <xdr:spPr bwMode="auto">
        <a:xfrm>
          <a:off x="7467600" y="3352800"/>
          <a:ext cx="5553075" cy="1095375"/>
        </a:xfrm>
        <a:prstGeom prst="rect">
          <a:avLst/>
        </a:prstGeom>
        <a:solidFill>
          <a:srgbClr val="C5E0B4"/>
        </a:solidFill>
        <a:ln w="9360" cap="sq">
          <a:solidFill>
            <a:srgbClr val="BCBCBC"/>
          </a:solidFill>
          <a:miter lim="800000"/>
          <a:headEnd/>
          <a:tailEnd/>
        </a:ln>
        <a:effectLst/>
      </xdr:spPr>
      <xdr:txBody>
        <a:bodyPr vertOverflow="clip" wrap="square" lIns="20160" tIns="20160" rIns="20160" bIns="20160" anchor="t"/>
        <a:lstStyle/>
        <a:p>
          <a:pPr algn="l" rtl="0">
            <a:defRPr sz="1000"/>
          </a:pPr>
          <a:r>
            <a:rPr lang="en-US" sz="1100" b="1" i="0" u="none" strike="noStrike" baseline="0">
              <a:solidFill>
                <a:srgbClr val="000000"/>
              </a:solidFill>
              <a:latin typeface="Calibri"/>
            </a:rPr>
            <a:t>COMMENTS: </a:t>
          </a:r>
        </a:p>
      </xdr:txBody>
    </xdr:sp>
    <xdr:clientData/>
  </xdr:twoCellAnchor>
  <mc:AlternateContent xmlns:mc="http://schemas.openxmlformats.org/markup-compatibility/2006">
    <mc:Choice xmlns:a14="http://schemas.microsoft.com/office/drawing/2010/main" Requires="a14">
      <xdr:twoCellAnchor>
        <xdr:from>
          <xdr:col>10</xdr:col>
          <xdr:colOff>161925</xdr:colOff>
          <xdr:row>14</xdr:row>
          <xdr:rowOff>0</xdr:rowOff>
        </xdr:from>
        <xdr:to>
          <xdr:col>11</xdr:col>
          <xdr:colOff>457200</xdr:colOff>
          <xdr:row>15</xdr:row>
          <xdr:rowOff>114300</xdr:rowOff>
        </xdr:to>
        <xdr:sp macro="" textlink="">
          <xdr:nvSpPr>
            <xdr:cNvPr id="5126" name="Check Box 1"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133350</xdr:colOff>
          <xdr:row>15</xdr:row>
          <xdr:rowOff>9525</xdr:rowOff>
        </xdr:from>
        <xdr:to>
          <xdr:col>11</xdr:col>
          <xdr:colOff>428625</xdr:colOff>
          <xdr:row>16</xdr:row>
          <xdr:rowOff>114300</xdr:rowOff>
        </xdr:to>
        <xdr:sp macro="" textlink="">
          <xdr:nvSpPr>
            <xdr:cNvPr id="5127" name="Check Box 2" hidden="1">
              <a:extLst>
                <a:ext uri="{63B3BB69-23CF-44E3-9099-C40C66FF867C}">
                  <a14:compatExt spid="_x0000_s5127"/>
                </a:ext>
                <a:ext uri="{FF2B5EF4-FFF2-40B4-BE49-F238E27FC236}">
                  <a16:creationId xmlns:a16="http://schemas.microsoft.com/office/drawing/2014/main" id="{00000000-0008-0000-06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8</xdr:col>
      <xdr:colOff>2381</xdr:colOff>
      <xdr:row>21</xdr:row>
      <xdr:rowOff>139700</xdr:rowOff>
    </xdr:from>
    <xdr:to>
      <xdr:col>14</xdr:col>
      <xdr:colOff>19078</xdr:colOff>
      <xdr:row>29</xdr:row>
      <xdr:rowOff>72834</xdr:rowOff>
    </xdr:to>
    <xdr:sp macro="" textlink="" fLocksText="0">
      <xdr:nvSpPr>
        <xdr:cNvPr id="6149" name="TextBox 2">
          <a:extLst>
            <a:ext uri="{FF2B5EF4-FFF2-40B4-BE49-F238E27FC236}">
              <a16:creationId xmlns:a16="http://schemas.microsoft.com/office/drawing/2014/main" id="{00000000-0008-0000-0700-000005180000}"/>
            </a:ext>
          </a:extLst>
        </xdr:cNvPr>
        <xdr:cNvSpPr txBox="1">
          <a:spLocks noChangeArrowheads="1"/>
        </xdr:cNvSpPr>
      </xdr:nvSpPr>
      <xdr:spPr bwMode="auto">
        <a:xfrm>
          <a:off x="7467600" y="3352800"/>
          <a:ext cx="5553075" cy="1095375"/>
        </a:xfrm>
        <a:prstGeom prst="rect">
          <a:avLst/>
        </a:prstGeom>
        <a:solidFill>
          <a:srgbClr val="C5E0B4"/>
        </a:solidFill>
        <a:ln w="9360" cap="sq">
          <a:solidFill>
            <a:srgbClr val="BCBCBC"/>
          </a:solidFill>
          <a:miter lim="800000"/>
          <a:headEnd/>
          <a:tailEnd/>
        </a:ln>
        <a:effectLst/>
      </xdr:spPr>
      <xdr:txBody>
        <a:bodyPr vertOverflow="clip" wrap="square" lIns="20160" tIns="20160" rIns="20160" bIns="20160" anchor="t"/>
        <a:lstStyle/>
        <a:p>
          <a:pPr algn="l" rtl="0">
            <a:defRPr sz="1000"/>
          </a:pPr>
          <a:r>
            <a:rPr lang="en-US" sz="1100" b="1" i="0" u="none" strike="noStrike" baseline="0">
              <a:solidFill>
                <a:srgbClr val="000000"/>
              </a:solidFill>
              <a:latin typeface="Calibri"/>
            </a:rPr>
            <a:t>COMMENTS: </a:t>
          </a:r>
        </a:p>
      </xdr:txBody>
    </xdr:sp>
    <xdr:clientData/>
  </xdr:twoCellAnchor>
  <mc:AlternateContent xmlns:mc="http://schemas.openxmlformats.org/markup-compatibility/2006">
    <mc:Choice xmlns:a14="http://schemas.microsoft.com/office/drawing/2010/main" Requires="a14">
      <xdr:twoCellAnchor>
        <xdr:from>
          <xdr:col>10</xdr:col>
          <xdr:colOff>161925</xdr:colOff>
          <xdr:row>0</xdr:row>
          <xdr:rowOff>0</xdr:rowOff>
        </xdr:from>
        <xdr:to>
          <xdr:col>11</xdr:col>
          <xdr:colOff>457200</xdr:colOff>
          <xdr:row>0</xdr:row>
          <xdr:rowOff>257175</xdr:rowOff>
        </xdr:to>
        <xdr:sp macro="" textlink="">
          <xdr:nvSpPr>
            <xdr:cNvPr id="6150" name="Check Box 1" hidden="1">
              <a:extLst>
                <a:ext uri="{63B3BB69-23CF-44E3-9099-C40C66FF867C}">
                  <a14:compatExt spid="_x0000_s6150"/>
                </a:ext>
                <a:ext uri="{FF2B5EF4-FFF2-40B4-BE49-F238E27FC236}">
                  <a16:creationId xmlns:a16="http://schemas.microsoft.com/office/drawing/2014/main" id="{00000000-0008-0000-07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133350</xdr:colOff>
          <xdr:row>0</xdr:row>
          <xdr:rowOff>0</xdr:rowOff>
        </xdr:from>
        <xdr:to>
          <xdr:col>11</xdr:col>
          <xdr:colOff>428625</xdr:colOff>
          <xdr:row>0</xdr:row>
          <xdr:rowOff>257175</xdr:rowOff>
        </xdr:to>
        <xdr:sp macro="" textlink="">
          <xdr:nvSpPr>
            <xdr:cNvPr id="6151" name="Check Box 2" hidden="1">
              <a:extLst>
                <a:ext uri="{63B3BB69-23CF-44E3-9099-C40C66FF867C}">
                  <a14:compatExt spid="_x0000_s6151"/>
                </a:ext>
                <a:ext uri="{FF2B5EF4-FFF2-40B4-BE49-F238E27FC236}">
                  <a16:creationId xmlns:a16="http://schemas.microsoft.com/office/drawing/2014/main" id="{00000000-0008-0000-07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0</xdr:row>
          <xdr:rowOff>0</xdr:rowOff>
        </xdr:from>
        <xdr:to>
          <xdr:col>11</xdr:col>
          <xdr:colOff>457200</xdr:colOff>
          <xdr:row>0</xdr:row>
          <xdr:rowOff>257175</xdr:rowOff>
        </xdr:to>
        <xdr:sp macro="" textlink="">
          <xdr:nvSpPr>
            <xdr:cNvPr id="6152" name="Check Box 15" hidden="1">
              <a:extLst>
                <a:ext uri="{63B3BB69-23CF-44E3-9099-C40C66FF867C}">
                  <a14:compatExt spid="_x0000_s6152"/>
                </a:ext>
                <a:ext uri="{FF2B5EF4-FFF2-40B4-BE49-F238E27FC236}">
                  <a16:creationId xmlns:a16="http://schemas.microsoft.com/office/drawing/2014/main" id="{00000000-0008-0000-07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133350</xdr:colOff>
          <xdr:row>0</xdr:row>
          <xdr:rowOff>0</xdr:rowOff>
        </xdr:from>
        <xdr:to>
          <xdr:col>11</xdr:col>
          <xdr:colOff>428625</xdr:colOff>
          <xdr:row>0</xdr:row>
          <xdr:rowOff>257175</xdr:rowOff>
        </xdr:to>
        <xdr:sp macro="" textlink="">
          <xdr:nvSpPr>
            <xdr:cNvPr id="6153" name="Check Box 16" hidden="1">
              <a:extLst>
                <a:ext uri="{63B3BB69-23CF-44E3-9099-C40C66FF867C}">
                  <a14:compatExt spid="_x0000_s6153"/>
                </a:ext>
                <a:ext uri="{FF2B5EF4-FFF2-40B4-BE49-F238E27FC236}">
                  <a16:creationId xmlns:a16="http://schemas.microsoft.com/office/drawing/2014/main" id="{00000000-0008-0000-07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0</xdr:row>
          <xdr:rowOff>0</xdr:rowOff>
        </xdr:from>
        <xdr:to>
          <xdr:col>11</xdr:col>
          <xdr:colOff>457200</xdr:colOff>
          <xdr:row>1</xdr:row>
          <xdr:rowOff>0</xdr:rowOff>
        </xdr:to>
        <xdr:sp macro="" textlink="">
          <xdr:nvSpPr>
            <xdr:cNvPr id="6154" name="Check Box 247" hidden="1">
              <a:extLst>
                <a:ext uri="{63B3BB69-23CF-44E3-9099-C40C66FF867C}">
                  <a14:compatExt spid="_x0000_s6154"/>
                </a:ext>
                <a:ext uri="{FF2B5EF4-FFF2-40B4-BE49-F238E27FC236}">
                  <a16:creationId xmlns:a16="http://schemas.microsoft.com/office/drawing/2014/main" id="{00000000-0008-0000-07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133350</xdr:colOff>
          <xdr:row>0</xdr:row>
          <xdr:rowOff>0</xdr:rowOff>
        </xdr:from>
        <xdr:to>
          <xdr:col>11</xdr:col>
          <xdr:colOff>428625</xdr:colOff>
          <xdr:row>1</xdr:row>
          <xdr:rowOff>0</xdr:rowOff>
        </xdr:to>
        <xdr:sp macro="" textlink="">
          <xdr:nvSpPr>
            <xdr:cNvPr id="6155" name="Check Box 248" hidden="1">
              <a:extLst>
                <a:ext uri="{63B3BB69-23CF-44E3-9099-C40C66FF867C}">
                  <a14:compatExt spid="_x0000_s6155"/>
                </a:ext>
                <a:ext uri="{FF2B5EF4-FFF2-40B4-BE49-F238E27FC236}">
                  <a16:creationId xmlns:a16="http://schemas.microsoft.com/office/drawing/2014/main" id="{00000000-0008-0000-07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14</xdr:row>
          <xdr:rowOff>0</xdr:rowOff>
        </xdr:from>
        <xdr:to>
          <xdr:col>11</xdr:col>
          <xdr:colOff>457200</xdr:colOff>
          <xdr:row>15</xdr:row>
          <xdr:rowOff>114300</xdr:rowOff>
        </xdr:to>
        <xdr:sp macro="" textlink="">
          <xdr:nvSpPr>
            <xdr:cNvPr id="6156" name="Check Box 261" hidden="1">
              <a:extLst>
                <a:ext uri="{63B3BB69-23CF-44E3-9099-C40C66FF867C}">
                  <a14:compatExt spid="_x0000_s6156"/>
                </a:ext>
                <a:ext uri="{FF2B5EF4-FFF2-40B4-BE49-F238E27FC236}">
                  <a16:creationId xmlns:a16="http://schemas.microsoft.com/office/drawing/2014/main" id="{00000000-0008-0000-07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133350</xdr:colOff>
          <xdr:row>15</xdr:row>
          <xdr:rowOff>9525</xdr:rowOff>
        </xdr:from>
        <xdr:to>
          <xdr:col>11</xdr:col>
          <xdr:colOff>428625</xdr:colOff>
          <xdr:row>16</xdr:row>
          <xdr:rowOff>114300</xdr:rowOff>
        </xdr:to>
        <xdr:sp macro="" textlink="">
          <xdr:nvSpPr>
            <xdr:cNvPr id="6157" name="Check Box 262" hidden="1">
              <a:extLst>
                <a:ext uri="{63B3BB69-23CF-44E3-9099-C40C66FF867C}">
                  <a14:compatExt spid="_x0000_s6157"/>
                </a:ext>
                <a:ext uri="{FF2B5EF4-FFF2-40B4-BE49-F238E27FC236}">
                  <a16:creationId xmlns:a16="http://schemas.microsoft.com/office/drawing/2014/main" id="{00000000-0008-0000-07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14</xdr:row>
          <xdr:rowOff>0</xdr:rowOff>
        </xdr:from>
        <xdr:to>
          <xdr:col>11</xdr:col>
          <xdr:colOff>457200</xdr:colOff>
          <xdr:row>15</xdr:row>
          <xdr:rowOff>114300</xdr:rowOff>
        </xdr:to>
        <xdr:sp macro="" textlink="">
          <xdr:nvSpPr>
            <xdr:cNvPr id="6291" name="Check Box 1" hidden="1">
              <a:extLst>
                <a:ext uri="{63B3BB69-23CF-44E3-9099-C40C66FF867C}">
                  <a14:compatExt spid="_x0000_s6291"/>
                </a:ext>
                <a:ext uri="{FF2B5EF4-FFF2-40B4-BE49-F238E27FC236}">
                  <a16:creationId xmlns:a16="http://schemas.microsoft.com/office/drawing/2014/main" id="{00000000-0008-0000-0700-00009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133350</xdr:colOff>
          <xdr:row>15</xdr:row>
          <xdr:rowOff>9525</xdr:rowOff>
        </xdr:from>
        <xdr:to>
          <xdr:col>11</xdr:col>
          <xdr:colOff>428625</xdr:colOff>
          <xdr:row>16</xdr:row>
          <xdr:rowOff>114300</xdr:rowOff>
        </xdr:to>
        <xdr:sp macro="" textlink="">
          <xdr:nvSpPr>
            <xdr:cNvPr id="6292" name="Check Box 2" hidden="1">
              <a:extLst>
                <a:ext uri="{63B3BB69-23CF-44E3-9099-C40C66FF867C}">
                  <a14:compatExt spid="_x0000_s6292"/>
                </a:ext>
                <a:ext uri="{FF2B5EF4-FFF2-40B4-BE49-F238E27FC236}">
                  <a16:creationId xmlns:a16="http://schemas.microsoft.com/office/drawing/2014/main" id="{00000000-0008-0000-0700-00009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7</xdr:col>
      <xdr:colOff>31750</xdr:colOff>
      <xdr:row>9</xdr:row>
      <xdr:rowOff>6350</xdr:rowOff>
    </xdr:from>
    <xdr:to>
      <xdr:col>16</xdr:col>
      <xdr:colOff>526324</xdr:colOff>
      <xdr:row>30</xdr:row>
      <xdr:rowOff>132796</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5080000" y="1752600"/>
          <a:ext cx="5809524" cy="4431746"/>
        </a:xfrm>
        <a:prstGeom prst="rect">
          <a:avLst/>
        </a:prstGeom>
      </xdr:spPr>
    </xdr:pic>
    <xdr:clientData/>
  </xdr:twoCellAnchor>
  <xdr:twoCellAnchor editAs="oneCell">
    <xdr:from>
      <xdr:col>7</xdr:col>
      <xdr:colOff>0</xdr:colOff>
      <xdr:row>2</xdr:row>
      <xdr:rowOff>0</xdr:rowOff>
    </xdr:from>
    <xdr:to>
      <xdr:col>16</xdr:col>
      <xdr:colOff>494574</xdr:colOff>
      <xdr:row>7</xdr:row>
      <xdr:rowOff>82436</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a:stretch>
          <a:fillRect/>
        </a:stretch>
      </xdr:blipFill>
      <xdr:spPr>
        <a:xfrm>
          <a:off x="5048250" y="577850"/>
          <a:ext cx="5809524" cy="91428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24" totalsRowShown="0" headerRowDxfId="24" dataDxfId="22" headerRowBorderDxfId="23" tableBorderDxfId="21">
  <autoFilter ref="A1:B24" xr:uid="{00000000-0009-0000-0100-000001000000}"/>
  <tableColumns count="2">
    <tableColumn id="1" xr3:uid="{00000000-0010-0000-0000-000001000000}" name="UW Checklist" dataDxfId="20"/>
    <tableColumn id="3" xr3:uid="{00000000-0010-0000-0000-000003000000}" name="File Review" dataDxfId="1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1:B26" totalsRowShown="0" headerRowDxfId="18" dataDxfId="16" headerRowBorderDxfId="17" tableBorderDxfId="15">
  <autoFilter ref="A1:B26" xr:uid="{00000000-0009-0000-0100-000002000000}"/>
  <tableColumns count="2">
    <tableColumn id="1" xr3:uid="{00000000-0010-0000-0100-000001000000}" name="Appraisal Checklist" dataDxfId="14"/>
    <tableColumn id="3" xr3:uid="{00000000-0010-0000-0100-000003000000}" name="Review Validation" dataDxfId="1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2000000}" name="Table1312" displayName="Table1312" ref="A1:B17" totalsRowShown="0" headerRowDxfId="12" dataDxfId="10" headerRowBorderDxfId="11" tableBorderDxfId="9">
  <autoFilter ref="A1:B17" xr:uid="{00000000-0009-0000-0100-00000B000000}"/>
  <tableColumns count="2">
    <tableColumn id="1" xr3:uid="{00000000-0010-0000-0200-000001000000}" name="Compliance Checklist" dataDxfId="8"/>
    <tableColumn id="3" xr3:uid="{00000000-0010-0000-0200-000003000000}" name="Review Validation" dataDxfId="7"/>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53.xml"/><Relationship Id="rId3" Type="http://schemas.openxmlformats.org/officeDocument/2006/relationships/vmlDrawing" Target="../drawings/vmlDrawing9.vml"/><Relationship Id="rId7" Type="http://schemas.openxmlformats.org/officeDocument/2006/relationships/ctrlProp" Target="../ctrlProps/ctrlProp152.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151.xml"/><Relationship Id="rId5" Type="http://schemas.openxmlformats.org/officeDocument/2006/relationships/ctrlProp" Target="../ctrlProps/ctrlProp150.xml"/><Relationship Id="rId4" Type="http://schemas.openxmlformats.org/officeDocument/2006/relationships/ctrlProp" Target="../ctrlProps/ctrlProp149.xml"/><Relationship Id="rId9" Type="http://schemas.openxmlformats.org/officeDocument/2006/relationships/ctrlProp" Target="../ctrlProps/ctrlProp154.xml"/></Relationships>
</file>

<file path=xl/worksheets/_rels/sheet15.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vmlDrawing" Target="../drawings/vmlDrawing10.vml"/><Relationship Id="rId7" Type="http://schemas.openxmlformats.org/officeDocument/2006/relationships/ctrlProp" Target="../ctrlProps/ctrlProp158.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157.xml"/><Relationship Id="rId5" Type="http://schemas.openxmlformats.org/officeDocument/2006/relationships/ctrlProp" Target="../ctrlProps/ctrlProp156.xml"/><Relationship Id="rId4" Type="http://schemas.openxmlformats.org/officeDocument/2006/relationships/ctrlProp" Target="../ctrlProps/ctrlProp155.xml"/></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181.xml"/><Relationship Id="rId21" Type="http://schemas.openxmlformats.org/officeDocument/2006/relationships/ctrlProp" Target="../ctrlProps/ctrlProp176.xml"/><Relationship Id="rId42" Type="http://schemas.openxmlformats.org/officeDocument/2006/relationships/ctrlProp" Target="../ctrlProps/ctrlProp197.xml"/><Relationship Id="rId47" Type="http://schemas.openxmlformats.org/officeDocument/2006/relationships/ctrlProp" Target="../ctrlProps/ctrlProp202.xml"/><Relationship Id="rId63" Type="http://schemas.openxmlformats.org/officeDocument/2006/relationships/ctrlProp" Target="../ctrlProps/ctrlProp218.xml"/><Relationship Id="rId68" Type="http://schemas.openxmlformats.org/officeDocument/2006/relationships/ctrlProp" Target="../ctrlProps/ctrlProp223.xml"/><Relationship Id="rId2" Type="http://schemas.openxmlformats.org/officeDocument/2006/relationships/drawing" Target="../drawings/drawing12.xml"/><Relationship Id="rId16" Type="http://schemas.openxmlformats.org/officeDocument/2006/relationships/ctrlProp" Target="../ctrlProps/ctrlProp171.xml"/><Relationship Id="rId29" Type="http://schemas.openxmlformats.org/officeDocument/2006/relationships/ctrlProp" Target="../ctrlProps/ctrlProp184.xml"/><Relationship Id="rId11" Type="http://schemas.openxmlformats.org/officeDocument/2006/relationships/ctrlProp" Target="../ctrlProps/ctrlProp166.xml"/><Relationship Id="rId24" Type="http://schemas.openxmlformats.org/officeDocument/2006/relationships/ctrlProp" Target="../ctrlProps/ctrlProp179.xml"/><Relationship Id="rId32" Type="http://schemas.openxmlformats.org/officeDocument/2006/relationships/ctrlProp" Target="../ctrlProps/ctrlProp187.xml"/><Relationship Id="rId37" Type="http://schemas.openxmlformats.org/officeDocument/2006/relationships/ctrlProp" Target="../ctrlProps/ctrlProp192.xml"/><Relationship Id="rId40" Type="http://schemas.openxmlformats.org/officeDocument/2006/relationships/ctrlProp" Target="../ctrlProps/ctrlProp195.xml"/><Relationship Id="rId45" Type="http://schemas.openxmlformats.org/officeDocument/2006/relationships/ctrlProp" Target="../ctrlProps/ctrlProp200.xml"/><Relationship Id="rId53" Type="http://schemas.openxmlformats.org/officeDocument/2006/relationships/ctrlProp" Target="../ctrlProps/ctrlProp208.xml"/><Relationship Id="rId58" Type="http://schemas.openxmlformats.org/officeDocument/2006/relationships/ctrlProp" Target="../ctrlProps/ctrlProp213.xml"/><Relationship Id="rId66" Type="http://schemas.openxmlformats.org/officeDocument/2006/relationships/ctrlProp" Target="../ctrlProps/ctrlProp221.xml"/><Relationship Id="rId74" Type="http://schemas.openxmlformats.org/officeDocument/2006/relationships/table" Target="../tables/table1.xml"/><Relationship Id="rId5" Type="http://schemas.openxmlformats.org/officeDocument/2006/relationships/ctrlProp" Target="../ctrlProps/ctrlProp160.xml"/><Relationship Id="rId61" Type="http://schemas.openxmlformats.org/officeDocument/2006/relationships/ctrlProp" Target="../ctrlProps/ctrlProp216.xml"/><Relationship Id="rId19" Type="http://schemas.openxmlformats.org/officeDocument/2006/relationships/ctrlProp" Target="../ctrlProps/ctrlProp174.xml"/><Relationship Id="rId14" Type="http://schemas.openxmlformats.org/officeDocument/2006/relationships/ctrlProp" Target="../ctrlProps/ctrlProp169.xml"/><Relationship Id="rId22" Type="http://schemas.openxmlformats.org/officeDocument/2006/relationships/ctrlProp" Target="../ctrlProps/ctrlProp177.xml"/><Relationship Id="rId27" Type="http://schemas.openxmlformats.org/officeDocument/2006/relationships/ctrlProp" Target="../ctrlProps/ctrlProp182.xml"/><Relationship Id="rId30" Type="http://schemas.openxmlformats.org/officeDocument/2006/relationships/ctrlProp" Target="../ctrlProps/ctrlProp185.xml"/><Relationship Id="rId35" Type="http://schemas.openxmlformats.org/officeDocument/2006/relationships/ctrlProp" Target="../ctrlProps/ctrlProp190.xml"/><Relationship Id="rId43" Type="http://schemas.openxmlformats.org/officeDocument/2006/relationships/ctrlProp" Target="../ctrlProps/ctrlProp198.xml"/><Relationship Id="rId48" Type="http://schemas.openxmlformats.org/officeDocument/2006/relationships/ctrlProp" Target="../ctrlProps/ctrlProp203.xml"/><Relationship Id="rId56" Type="http://schemas.openxmlformats.org/officeDocument/2006/relationships/ctrlProp" Target="../ctrlProps/ctrlProp211.xml"/><Relationship Id="rId64" Type="http://schemas.openxmlformats.org/officeDocument/2006/relationships/ctrlProp" Target="../ctrlProps/ctrlProp219.xml"/><Relationship Id="rId69" Type="http://schemas.openxmlformats.org/officeDocument/2006/relationships/ctrlProp" Target="../ctrlProps/ctrlProp224.xml"/><Relationship Id="rId8" Type="http://schemas.openxmlformats.org/officeDocument/2006/relationships/ctrlProp" Target="../ctrlProps/ctrlProp163.xml"/><Relationship Id="rId51" Type="http://schemas.openxmlformats.org/officeDocument/2006/relationships/ctrlProp" Target="../ctrlProps/ctrlProp206.xml"/><Relationship Id="rId72" Type="http://schemas.openxmlformats.org/officeDocument/2006/relationships/ctrlProp" Target="../ctrlProps/ctrlProp227.xml"/><Relationship Id="rId3" Type="http://schemas.openxmlformats.org/officeDocument/2006/relationships/vmlDrawing" Target="../drawings/vmlDrawing11.vml"/><Relationship Id="rId12" Type="http://schemas.openxmlformats.org/officeDocument/2006/relationships/ctrlProp" Target="../ctrlProps/ctrlProp167.xml"/><Relationship Id="rId17" Type="http://schemas.openxmlformats.org/officeDocument/2006/relationships/ctrlProp" Target="../ctrlProps/ctrlProp172.xml"/><Relationship Id="rId25" Type="http://schemas.openxmlformats.org/officeDocument/2006/relationships/ctrlProp" Target="../ctrlProps/ctrlProp180.xml"/><Relationship Id="rId33" Type="http://schemas.openxmlformats.org/officeDocument/2006/relationships/ctrlProp" Target="../ctrlProps/ctrlProp188.xml"/><Relationship Id="rId38" Type="http://schemas.openxmlformats.org/officeDocument/2006/relationships/ctrlProp" Target="../ctrlProps/ctrlProp193.xml"/><Relationship Id="rId46" Type="http://schemas.openxmlformats.org/officeDocument/2006/relationships/ctrlProp" Target="../ctrlProps/ctrlProp201.xml"/><Relationship Id="rId59" Type="http://schemas.openxmlformats.org/officeDocument/2006/relationships/ctrlProp" Target="../ctrlProps/ctrlProp214.xml"/><Relationship Id="rId67" Type="http://schemas.openxmlformats.org/officeDocument/2006/relationships/ctrlProp" Target="../ctrlProps/ctrlProp222.xml"/><Relationship Id="rId20" Type="http://schemas.openxmlformats.org/officeDocument/2006/relationships/ctrlProp" Target="../ctrlProps/ctrlProp175.xml"/><Relationship Id="rId41" Type="http://schemas.openxmlformats.org/officeDocument/2006/relationships/ctrlProp" Target="../ctrlProps/ctrlProp196.xml"/><Relationship Id="rId54" Type="http://schemas.openxmlformats.org/officeDocument/2006/relationships/ctrlProp" Target="../ctrlProps/ctrlProp209.xml"/><Relationship Id="rId62" Type="http://schemas.openxmlformats.org/officeDocument/2006/relationships/ctrlProp" Target="../ctrlProps/ctrlProp217.xml"/><Relationship Id="rId70" Type="http://schemas.openxmlformats.org/officeDocument/2006/relationships/ctrlProp" Target="../ctrlProps/ctrlProp225.xml"/><Relationship Id="rId1" Type="http://schemas.openxmlformats.org/officeDocument/2006/relationships/printerSettings" Target="../printerSettings/printerSettings12.bin"/><Relationship Id="rId6" Type="http://schemas.openxmlformats.org/officeDocument/2006/relationships/ctrlProp" Target="../ctrlProps/ctrlProp161.xml"/><Relationship Id="rId15" Type="http://schemas.openxmlformats.org/officeDocument/2006/relationships/ctrlProp" Target="../ctrlProps/ctrlProp170.xml"/><Relationship Id="rId23" Type="http://schemas.openxmlformats.org/officeDocument/2006/relationships/ctrlProp" Target="../ctrlProps/ctrlProp178.xml"/><Relationship Id="rId28" Type="http://schemas.openxmlformats.org/officeDocument/2006/relationships/ctrlProp" Target="../ctrlProps/ctrlProp183.xml"/><Relationship Id="rId36" Type="http://schemas.openxmlformats.org/officeDocument/2006/relationships/ctrlProp" Target="../ctrlProps/ctrlProp191.xml"/><Relationship Id="rId49" Type="http://schemas.openxmlformats.org/officeDocument/2006/relationships/ctrlProp" Target="../ctrlProps/ctrlProp204.xml"/><Relationship Id="rId57" Type="http://schemas.openxmlformats.org/officeDocument/2006/relationships/ctrlProp" Target="../ctrlProps/ctrlProp212.xml"/><Relationship Id="rId10" Type="http://schemas.openxmlformats.org/officeDocument/2006/relationships/ctrlProp" Target="../ctrlProps/ctrlProp165.xml"/><Relationship Id="rId31" Type="http://schemas.openxmlformats.org/officeDocument/2006/relationships/ctrlProp" Target="../ctrlProps/ctrlProp186.xml"/><Relationship Id="rId44" Type="http://schemas.openxmlformats.org/officeDocument/2006/relationships/ctrlProp" Target="../ctrlProps/ctrlProp199.xml"/><Relationship Id="rId52" Type="http://schemas.openxmlformats.org/officeDocument/2006/relationships/ctrlProp" Target="../ctrlProps/ctrlProp207.xml"/><Relationship Id="rId60" Type="http://schemas.openxmlformats.org/officeDocument/2006/relationships/ctrlProp" Target="../ctrlProps/ctrlProp215.xml"/><Relationship Id="rId65" Type="http://schemas.openxmlformats.org/officeDocument/2006/relationships/ctrlProp" Target="../ctrlProps/ctrlProp220.xml"/><Relationship Id="rId73" Type="http://schemas.openxmlformats.org/officeDocument/2006/relationships/ctrlProp" Target="../ctrlProps/ctrlProp228.xml"/><Relationship Id="rId4" Type="http://schemas.openxmlformats.org/officeDocument/2006/relationships/ctrlProp" Target="../ctrlProps/ctrlProp159.xml"/><Relationship Id="rId9" Type="http://schemas.openxmlformats.org/officeDocument/2006/relationships/ctrlProp" Target="../ctrlProps/ctrlProp164.xml"/><Relationship Id="rId13" Type="http://schemas.openxmlformats.org/officeDocument/2006/relationships/ctrlProp" Target="../ctrlProps/ctrlProp168.xml"/><Relationship Id="rId18" Type="http://schemas.openxmlformats.org/officeDocument/2006/relationships/ctrlProp" Target="../ctrlProps/ctrlProp173.xml"/><Relationship Id="rId39" Type="http://schemas.openxmlformats.org/officeDocument/2006/relationships/ctrlProp" Target="../ctrlProps/ctrlProp194.xml"/><Relationship Id="rId34" Type="http://schemas.openxmlformats.org/officeDocument/2006/relationships/ctrlProp" Target="../ctrlProps/ctrlProp189.xml"/><Relationship Id="rId50" Type="http://schemas.openxmlformats.org/officeDocument/2006/relationships/ctrlProp" Target="../ctrlProps/ctrlProp205.xml"/><Relationship Id="rId55" Type="http://schemas.openxmlformats.org/officeDocument/2006/relationships/ctrlProp" Target="../ctrlProps/ctrlProp210.xml"/><Relationship Id="rId7" Type="http://schemas.openxmlformats.org/officeDocument/2006/relationships/ctrlProp" Target="../ctrlProps/ctrlProp162.xml"/><Relationship Id="rId71" Type="http://schemas.openxmlformats.org/officeDocument/2006/relationships/ctrlProp" Target="../ctrlProps/ctrlProp226.xml"/></Relationships>
</file>

<file path=xl/worksheets/_rels/sheet17.xml.rels><?xml version="1.0" encoding="UTF-8" standalone="yes"?>
<Relationships xmlns="http://schemas.openxmlformats.org/package/2006/relationships"><Relationship Id="rId26" Type="http://schemas.openxmlformats.org/officeDocument/2006/relationships/ctrlProp" Target="../ctrlProps/ctrlProp252.xml"/><Relationship Id="rId21" Type="http://schemas.openxmlformats.org/officeDocument/2006/relationships/ctrlProp" Target="../ctrlProps/ctrlProp247.xml"/><Relationship Id="rId42" Type="http://schemas.openxmlformats.org/officeDocument/2006/relationships/ctrlProp" Target="../ctrlProps/ctrlProp268.xml"/><Relationship Id="rId47" Type="http://schemas.openxmlformats.org/officeDocument/2006/relationships/ctrlProp" Target="../ctrlProps/ctrlProp273.xml"/><Relationship Id="rId63" Type="http://schemas.openxmlformats.org/officeDocument/2006/relationships/ctrlProp" Target="../ctrlProps/ctrlProp289.xml"/><Relationship Id="rId68" Type="http://schemas.openxmlformats.org/officeDocument/2006/relationships/ctrlProp" Target="../ctrlProps/ctrlProp294.xml"/><Relationship Id="rId84" Type="http://schemas.openxmlformats.org/officeDocument/2006/relationships/table" Target="../tables/table2.xml"/><Relationship Id="rId16" Type="http://schemas.openxmlformats.org/officeDocument/2006/relationships/ctrlProp" Target="../ctrlProps/ctrlProp242.xml"/><Relationship Id="rId11" Type="http://schemas.openxmlformats.org/officeDocument/2006/relationships/ctrlProp" Target="../ctrlProps/ctrlProp237.xml"/><Relationship Id="rId32" Type="http://schemas.openxmlformats.org/officeDocument/2006/relationships/ctrlProp" Target="../ctrlProps/ctrlProp258.xml"/><Relationship Id="rId37" Type="http://schemas.openxmlformats.org/officeDocument/2006/relationships/ctrlProp" Target="../ctrlProps/ctrlProp263.xml"/><Relationship Id="rId53" Type="http://schemas.openxmlformats.org/officeDocument/2006/relationships/ctrlProp" Target="../ctrlProps/ctrlProp279.xml"/><Relationship Id="rId58" Type="http://schemas.openxmlformats.org/officeDocument/2006/relationships/ctrlProp" Target="../ctrlProps/ctrlProp284.xml"/><Relationship Id="rId74" Type="http://schemas.openxmlformats.org/officeDocument/2006/relationships/ctrlProp" Target="../ctrlProps/ctrlProp300.xml"/><Relationship Id="rId79" Type="http://schemas.openxmlformats.org/officeDocument/2006/relationships/ctrlProp" Target="../ctrlProps/ctrlProp305.xml"/><Relationship Id="rId5" Type="http://schemas.openxmlformats.org/officeDocument/2006/relationships/ctrlProp" Target="../ctrlProps/ctrlProp231.xml"/><Relationship Id="rId61" Type="http://schemas.openxmlformats.org/officeDocument/2006/relationships/ctrlProp" Target="../ctrlProps/ctrlProp287.xml"/><Relationship Id="rId82" Type="http://schemas.openxmlformats.org/officeDocument/2006/relationships/ctrlProp" Target="../ctrlProps/ctrlProp308.xml"/><Relationship Id="rId19" Type="http://schemas.openxmlformats.org/officeDocument/2006/relationships/ctrlProp" Target="../ctrlProps/ctrlProp245.xml"/><Relationship Id="rId14" Type="http://schemas.openxmlformats.org/officeDocument/2006/relationships/ctrlProp" Target="../ctrlProps/ctrlProp240.xml"/><Relationship Id="rId22" Type="http://schemas.openxmlformats.org/officeDocument/2006/relationships/ctrlProp" Target="../ctrlProps/ctrlProp248.xml"/><Relationship Id="rId27" Type="http://schemas.openxmlformats.org/officeDocument/2006/relationships/ctrlProp" Target="../ctrlProps/ctrlProp253.xml"/><Relationship Id="rId30" Type="http://schemas.openxmlformats.org/officeDocument/2006/relationships/ctrlProp" Target="../ctrlProps/ctrlProp256.xml"/><Relationship Id="rId35" Type="http://schemas.openxmlformats.org/officeDocument/2006/relationships/ctrlProp" Target="../ctrlProps/ctrlProp261.xml"/><Relationship Id="rId43" Type="http://schemas.openxmlformats.org/officeDocument/2006/relationships/ctrlProp" Target="../ctrlProps/ctrlProp269.xml"/><Relationship Id="rId48" Type="http://schemas.openxmlformats.org/officeDocument/2006/relationships/ctrlProp" Target="../ctrlProps/ctrlProp274.xml"/><Relationship Id="rId56" Type="http://schemas.openxmlformats.org/officeDocument/2006/relationships/ctrlProp" Target="../ctrlProps/ctrlProp282.xml"/><Relationship Id="rId64" Type="http://schemas.openxmlformats.org/officeDocument/2006/relationships/ctrlProp" Target="../ctrlProps/ctrlProp290.xml"/><Relationship Id="rId69" Type="http://schemas.openxmlformats.org/officeDocument/2006/relationships/ctrlProp" Target="../ctrlProps/ctrlProp295.xml"/><Relationship Id="rId77" Type="http://schemas.openxmlformats.org/officeDocument/2006/relationships/ctrlProp" Target="../ctrlProps/ctrlProp303.xml"/><Relationship Id="rId8" Type="http://schemas.openxmlformats.org/officeDocument/2006/relationships/ctrlProp" Target="../ctrlProps/ctrlProp234.xml"/><Relationship Id="rId51" Type="http://schemas.openxmlformats.org/officeDocument/2006/relationships/ctrlProp" Target="../ctrlProps/ctrlProp277.xml"/><Relationship Id="rId72" Type="http://schemas.openxmlformats.org/officeDocument/2006/relationships/ctrlProp" Target="../ctrlProps/ctrlProp298.xml"/><Relationship Id="rId80" Type="http://schemas.openxmlformats.org/officeDocument/2006/relationships/ctrlProp" Target="../ctrlProps/ctrlProp306.xml"/><Relationship Id="rId3" Type="http://schemas.openxmlformats.org/officeDocument/2006/relationships/ctrlProp" Target="../ctrlProps/ctrlProp229.xml"/><Relationship Id="rId12" Type="http://schemas.openxmlformats.org/officeDocument/2006/relationships/ctrlProp" Target="../ctrlProps/ctrlProp238.xml"/><Relationship Id="rId17" Type="http://schemas.openxmlformats.org/officeDocument/2006/relationships/ctrlProp" Target="../ctrlProps/ctrlProp243.xml"/><Relationship Id="rId25" Type="http://schemas.openxmlformats.org/officeDocument/2006/relationships/ctrlProp" Target="../ctrlProps/ctrlProp251.xml"/><Relationship Id="rId33" Type="http://schemas.openxmlformats.org/officeDocument/2006/relationships/ctrlProp" Target="../ctrlProps/ctrlProp259.xml"/><Relationship Id="rId38" Type="http://schemas.openxmlformats.org/officeDocument/2006/relationships/ctrlProp" Target="../ctrlProps/ctrlProp264.xml"/><Relationship Id="rId46" Type="http://schemas.openxmlformats.org/officeDocument/2006/relationships/ctrlProp" Target="../ctrlProps/ctrlProp272.xml"/><Relationship Id="rId59" Type="http://schemas.openxmlformats.org/officeDocument/2006/relationships/ctrlProp" Target="../ctrlProps/ctrlProp285.xml"/><Relationship Id="rId67" Type="http://schemas.openxmlformats.org/officeDocument/2006/relationships/ctrlProp" Target="../ctrlProps/ctrlProp293.xml"/><Relationship Id="rId20" Type="http://schemas.openxmlformats.org/officeDocument/2006/relationships/ctrlProp" Target="../ctrlProps/ctrlProp246.xml"/><Relationship Id="rId41" Type="http://schemas.openxmlformats.org/officeDocument/2006/relationships/ctrlProp" Target="../ctrlProps/ctrlProp267.xml"/><Relationship Id="rId54" Type="http://schemas.openxmlformats.org/officeDocument/2006/relationships/ctrlProp" Target="../ctrlProps/ctrlProp280.xml"/><Relationship Id="rId62" Type="http://schemas.openxmlformats.org/officeDocument/2006/relationships/ctrlProp" Target="../ctrlProps/ctrlProp288.xml"/><Relationship Id="rId70" Type="http://schemas.openxmlformats.org/officeDocument/2006/relationships/ctrlProp" Target="../ctrlProps/ctrlProp296.xml"/><Relationship Id="rId75" Type="http://schemas.openxmlformats.org/officeDocument/2006/relationships/ctrlProp" Target="../ctrlProps/ctrlProp301.xml"/><Relationship Id="rId83" Type="http://schemas.openxmlformats.org/officeDocument/2006/relationships/ctrlProp" Target="../ctrlProps/ctrlProp309.xml"/><Relationship Id="rId1" Type="http://schemas.openxmlformats.org/officeDocument/2006/relationships/drawing" Target="../drawings/drawing13.xml"/><Relationship Id="rId6" Type="http://schemas.openxmlformats.org/officeDocument/2006/relationships/ctrlProp" Target="../ctrlProps/ctrlProp232.xml"/><Relationship Id="rId15" Type="http://schemas.openxmlformats.org/officeDocument/2006/relationships/ctrlProp" Target="../ctrlProps/ctrlProp241.xml"/><Relationship Id="rId23" Type="http://schemas.openxmlformats.org/officeDocument/2006/relationships/ctrlProp" Target="../ctrlProps/ctrlProp249.xml"/><Relationship Id="rId28" Type="http://schemas.openxmlformats.org/officeDocument/2006/relationships/ctrlProp" Target="../ctrlProps/ctrlProp254.xml"/><Relationship Id="rId36" Type="http://schemas.openxmlformats.org/officeDocument/2006/relationships/ctrlProp" Target="../ctrlProps/ctrlProp262.xml"/><Relationship Id="rId49" Type="http://schemas.openxmlformats.org/officeDocument/2006/relationships/ctrlProp" Target="../ctrlProps/ctrlProp275.xml"/><Relationship Id="rId57" Type="http://schemas.openxmlformats.org/officeDocument/2006/relationships/ctrlProp" Target="../ctrlProps/ctrlProp283.xml"/><Relationship Id="rId10" Type="http://schemas.openxmlformats.org/officeDocument/2006/relationships/ctrlProp" Target="../ctrlProps/ctrlProp236.xml"/><Relationship Id="rId31" Type="http://schemas.openxmlformats.org/officeDocument/2006/relationships/ctrlProp" Target="../ctrlProps/ctrlProp257.xml"/><Relationship Id="rId44" Type="http://schemas.openxmlformats.org/officeDocument/2006/relationships/ctrlProp" Target="../ctrlProps/ctrlProp270.xml"/><Relationship Id="rId52" Type="http://schemas.openxmlformats.org/officeDocument/2006/relationships/ctrlProp" Target="../ctrlProps/ctrlProp278.xml"/><Relationship Id="rId60" Type="http://schemas.openxmlformats.org/officeDocument/2006/relationships/ctrlProp" Target="../ctrlProps/ctrlProp286.xml"/><Relationship Id="rId65" Type="http://schemas.openxmlformats.org/officeDocument/2006/relationships/ctrlProp" Target="../ctrlProps/ctrlProp291.xml"/><Relationship Id="rId73" Type="http://schemas.openxmlformats.org/officeDocument/2006/relationships/ctrlProp" Target="../ctrlProps/ctrlProp299.xml"/><Relationship Id="rId78" Type="http://schemas.openxmlformats.org/officeDocument/2006/relationships/ctrlProp" Target="../ctrlProps/ctrlProp304.xml"/><Relationship Id="rId81" Type="http://schemas.openxmlformats.org/officeDocument/2006/relationships/ctrlProp" Target="../ctrlProps/ctrlProp307.xml"/><Relationship Id="rId4" Type="http://schemas.openxmlformats.org/officeDocument/2006/relationships/ctrlProp" Target="../ctrlProps/ctrlProp230.xml"/><Relationship Id="rId9" Type="http://schemas.openxmlformats.org/officeDocument/2006/relationships/ctrlProp" Target="../ctrlProps/ctrlProp235.xml"/><Relationship Id="rId13" Type="http://schemas.openxmlformats.org/officeDocument/2006/relationships/ctrlProp" Target="../ctrlProps/ctrlProp239.xml"/><Relationship Id="rId18" Type="http://schemas.openxmlformats.org/officeDocument/2006/relationships/ctrlProp" Target="../ctrlProps/ctrlProp244.xml"/><Relationship Id="rId39" Type="http://schemas.openxmlformats.org/officeDocument/2006/relationships/ctrlProp" Target="../ctrlProps/ctrlProp265.xml"/><Relationship Id="rId34" Type="http://schemas.openxmlformats.org/officeDocument/2006/relationships/ctrlProp" Target="../ctrlProps/ctrlProp260.xml"/><Relationship Id="rId50" Type="http://schemas.openxmlformats.org/officeDocument/2006/relationships/ctrlProp" Target="../ctrlProps/ctrlProp276.xml"/><Relationship Id="rId55" Type="http://schemas.openxmlformats.org/officeDocument/2006/relationships/ctrlProp" Target="../ctrlProps/ctrlProp281.xml"/><Relationship Id="rId76" Type="http://schemas.openxmlformats.org/officeDocument/2006/relationships/ctrlProp" Target="../ctrlProps/ctrlProp302.xml"/><Relationship Id="rId7" Type="http://schemas.openxmlformats.org/officeDocument/2006/relationships/ctrlProp" Target="../ctrlProps/ctrlProp233.xml"/><Relationship Id="rId71" Type="http://schemas.openxmlformats.org/officeDocument/2006/relationships/ctrlProp" Target="../ctrlProps/ctrlProp297.xml"/><Relationship Id="rId2" Type="http://schemas.openxmlformats.org/officeDocument/2006/relationships/vmlDrawing" Target="../drawings/vmlDrawing12.vml"/><Relationship Id="rId29" Type="http://schemas.openxmlformats.org/officeDocument/2006/relationships/ctrlProp" Target="../ctrlProps/ctrlProp255.xml"/><Relationship Id="rId24" Type="http://schemas.openxmlformats.org/officeDocument/2006/relationships/ctrlProp" Target="../ctrlProps/ctrlProp250.xml"/><Relationship Id="rId40" Type="http://schemas.openxmlformats.org/officeDocument/2006/relationships/ctrlProp" Target="../ctrlProps/ctrlProp266.xml"/><Relationship Id="rId45" Type="http://schemas.openxmlformats.org/officeDocument/2006/relationships/ctrlProp" Target="../ctrlProps/ctrlProp271.xml"/><Relationship Id="rId66" Type="http://schemas.openxmlformats.org/officeDocument/2006/relationships/ctrlProp" Target="../ctrlProps/ctrlProp292.xml"/></Relationships>
</file>

<file path=xl/worksheets/_rels/sheet18.xml.rels><?xml version="1.0" encoding="UTF-8" standalone="yes"?>
<Relationships xmlns="http://schemas.openxmlformats.org/package/2006/relationships"><Relationship Id="rId13" Type="http://schemas.openxmlformats.org/officeDocument/2006/relationships/ctrlProp" Target="../ctrlProps/ctrlProp319.xml"/><Relationship Id="rId18" Type="http://schemas.openxmlformats.org/officeDocument/2006/relationships/ctrlProp" Target="../ctrlProps/ctrlProp324.xml"/><Relationship Id="rId26" Type="http://schemas.openxmlformats.org/officeDocument/2006/relationships/ctrlProp" Target="../ctrlProps/ctrlProp332.xml"/><Relationship Id="rId21" Type="http://schemas.openxmlformats.org/officeDocument/2006/relationships/ctrlProp" Target="../ctrlProps/ctrlProp327.xml"/><Relationship Id="rId34" Type="http://schemas.openxmlformats.org/officeDocument/2006/relationships/ctrlProp" Target="../ctrlProps/ctrlProp340.xml"/><Relationship Id="rId7" Type="http://schemas.openxmlformats.org/officeDocument/2006/relationships/ctrlProp" Target="../ctrlProps/ctrlProp313.xml"/><Relationship Id="rId12" Type="http://schemas.openxmlformats.org/officeDocument/2006/relationships/ctrlProp" Target="../ctrlProps/ctrlProp318.xml"/><Relationship Id="rId17" Type="http://schemas.openxmlformats.org/officeDocument/2006/relationships/ctrlProp" Target="../ctrlProps/ctrlProp323.xml"/><Relationship Id="rId25" Type="http://schemas.openxmlformats.org/officeDocument/2006/relationships/ctrlProp" Target="../ctrlProps/ctrlProp331.xml"/><Relationship Id="rId33" Type="http://schemas.openxmlformats.org/officeDocument/2006/relationships/ctrlProp" Target="../ctrlProps/ctrlProp339.xml"/><Relationship Id="rId2" Type="http://schemas.openxmlformats.org/officeDocument/2006/relationships/drawing" Target="../drawings/drawing14.xml"/><Relationship Id="rId16" Type="http://schemas.openxmlformats.org/officeDocument/2006/relationships/ctrlProp" Target="../ctrlProps/ctrlProp322.xml"/><Relationship Id="rId20" Type="http://schemas.openxmlformats.org/officeDocument/2006/relationships/ctrlProp" Target="../ctrlProps/ctrlProp326.xml"/><Relationship Id="rId29" Type="http://schemas.openxmlformats.org/officeDocument/2006/relationships/ctrlProp" Target="../ctrlProps/ctrlProp335.xml"/><Relationship Id="rId1" Type="http://schemas.openxmlformats.org/officeDocument/2006/relationships/printerSettings" Target="../printerSettings/printerSettings13.bin"/><Relationship Id="rId6" Type="http://schemas.openxmlformats.org/officeDocument/2006/relationships/ctrlProp" Target="../ctrlProps/ctrlProp312.xml"/><Relationship Id="rId11" Type="http://schemas.openxmlformats.org/officeDocument/2006/relationships/ctrlProp" Target="../ctrlProps/ctrlProp317.xml"/><Relationship Id="rId24" Type="http://schemas.openxmlformats.org/officeDocument/2006/relationships/ctrlProp" Target="../ctrlProps/ctrlProp330.xml"/><Relationship Id="rId32" Type="http://schemas.openxmlformats.org/officeDocument/2006/relationships/ctrlProp" Target="../ctrlProps/ctrlProp338.xml"/><Relationship Id="rId37" Type="http://schemas.openxmlformats.org/officeDocument/2006/relationships/table" Target="../tables/table3.xml"/><Relationship Id="rId5" Type="http://schemas.openxmlformats.org/officeDocument/2006/relationships/ctrlProp" Target="../ctrlProps/ctrlProp311.xml"/><Relationship Id="rId15" Type="http://schemas.openxmlformats.org/officeDocument/2006/relationships/ctrlProp" Target="../ctrlProps/ctrlProp321.xml"/><Relationship Id="rId23" Type="http://schemas.openxmlformats.org/officeDocument/2006/relationships/ctrlProp" Target="../ctrlProps/ctrlProp329.xml"/><Relationship Id="rId28" Type="http://schemas.openxmlformats.org/officeDocument/2006/relationships/ctrlProp" Target="../ctrlProps/ctrlProp334.xml"/><Relationship Id="rId36" Type="http://schemas.openxmlformats.org/officeDocument/2006/relationships/ctrlProp" Target="../ctrlProps/ctrlProp342.xml"/><Relationship Id="rId10" Type="http://schemas.openxmlformats.org/officeDocument/2006/relationships/ctrlProp" Target="../ctrlProps/ctrlProp316.xml"/><Relationship Id="rId19" Type="http://schemas.openxmlformats.org/officeDocument/2006/relationships/ctrlProp" Target="../ctrlProps/ctrlProp325.xml"/><Relationship Id="rId31" Type="http://schemas.openxmlformats.org/officeDocument/2006/relationships/ctrlProp" Target="../ctrlProps/ctrlProp337.xml"/><Relationship Id="rId4" Type="http://schemas.openxmlformats.org/officeDocument/2006/relationships/ctrlProp" Target="../ctrlProps/ctrlProp310.xml"/><Relationship Id="rId9" Type="http://schemas.openxmlformats.org/officeDocument/2006/relationships/ctrlProp" Target="../ctrlProps/ctrlProp315.xml"/><Relationship Id="rId14" Type="http://schemas.openxmlformats.org/officeDocument/2006/relationships/ctrlProp" Target="../ctrlProps/ctrlProp320.xml"/><Relationship Id="rId22" Type="http://schemas.openxmlformats.org/officeDocument/2006/relationships/ctrlProp" Target="../ctrlProps/ctrlProp328.xml"/><Relationship Id="rId27" Type="http://schemas.openxmlformats.org/officeDocument/2006/relationships/ctrlProp" Target="../ctrlProps/ctrlProp333.xml"/><Relationship Id="rId30" Type="http://schemas.openxmlformats.org/officeDocument/2006/relationships/ctrlProp" Target="../ctrlProps/ctrlProp336.xml"/><Relationship Id="rId35" Type="http://schemas.openxmlformats.org/officeDocument/2006/relationships/ctrlProp" Target="../ctrlProps/ctrlProp341.xml"/><Relationship Id="rId8" Type="http://schemas.openxmlformats.org/officeDocument/2006/relationships/ctrlProp" Target="../ctrlProps/ctrlProp314.xml"/><Relationship Id="rId3"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7" Type="http://schemas.openxmlformats.org/officeDocument/2006/relationships/ctrlProp" Target="../ctrlProps/ctrlProp45.xml"/><Relationship Id="rId2" Type="http://schemas.openxmlformats.org/officeDocument/2006/relationships/drawing" Target="../drawings/drawing3.xml"/><Relationship Id="rId16" Type="http://schemas.openxmlformats.org/officeDocument/2006/relationships/ctrlProp" Target="../ctrlProps/ctrlProp54.xml"/><Relationship Id="rId29"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omments" Target="../comments3.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8" Type="http://schemas.openxmlformats.org/officeDocument/2006/relationships/ctrlProp" Target="../ctrlProps/ctrlProp46.xml"/><Relationship Id="rId3" Type="http://schemas.openxmlformats.org/officeDocument/2006/relationships/vmlDrawing" Target="../drawings/vmlDrawing3.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20" Type="http://schemas.openxmlformats.org/officeDocument/2006/relationships/ctrlProp" Target="../ctrlProps/ctrlProp58.xml"/><Relationship Id="rId41" Type="http://schemas.openxmlformats.org/officeDocument/2006/relationships/ctrlProp" Target="../ctrlProps/ctrlProp7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omments" Target="../comments4.xml"/><Relationship Id="rId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 Type="http://schemas.openxmlformats.org/officeDocument/2006/relationships/ctrlProp" Target="../ctrlProps/ctrlProp84.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10" Type="http://schemas.openxmlformats.org/officeDocument/2006/relationships/ctrlProp" Target="../ctrlProps/ctrlProp89.xml"/><Relationship Id="rId19" Type="http://schemas.openxmlformats.org/officeDocument/2006/relationships/ctrlProp" Target="../ctrlProps/ctrlProp98.xml"/><Relationship Id="rId31" Type="http://schemas.openxmlformats.org/officeDocument/2006/relationships/ctrlProp" Target="../ctrlProps/ctrlProp110.xml"/><Relationship Id="rId44" Type="http://schemas.openxmlformats.org/officeDocument/2006/relationships/ctrlProp" Target="../ctrlProps/ctrlProp123.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8" Type="http://schemas.openxmlformats.org/officeDocument/2006/relationships/ctrlProp" Target="../ctrlProps/ctrlProp87.xml"/><Relationship Id="rId3" Type="http://schemas.openxmlformats.org/officeDocument/2006/relationships/vmlDrawing" Target="../drawings/vmlDrawing4.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20" Type="http://schemas.openxmlformats.org/officeDocument/2006/relationships/ctrlProp" Target="../ctrlProps/ctrlProp99.xml"/><Relationship Id="rId41" Type="http://schemas.openxmlformats.org/officeDocument/2006/relationships/ctrlProp" Target="../ctrlProps/ctrlProp120.xml"/><Relationship Id="rId1" Type="http://schemas.openxmlformats.org/officeDocument/2006/relationships/printerSettings" Target="../printerSettings/printerSettings4.bin"/><Relationship Id="rId6" Type="http://schemas.openxmlformats.org/officeDocument/2006/relationships/ctrlProp" Target="../ctrlProps/ctrlProp8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ctrlProp" Target="../ctrlProps/ctrlProp130.xml"/><Relationship Id="rId4" Type="http://schemas.openxmlformats.org/officeDocument/2006/relationships/ctrlProp" Target="../ctrlProps/ctrlProp12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5.xml"/><Relationship Id="rId3" Type="http://schemas.openxmlformats.org/officeDocument/2006/relationships/vmlDrawing" Target="../drawings/vmlDrawing6.vml"/><Relationship Id="rId7" Type="http://schemas.openxmlformats.org/officeDocument/2006/relationships/ctrlProp" Target="../ctrlProps/ctrlProp13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33.xml"/><Relationship Id="rId5" Type="http://schemas.openxmlformats.org/officeDocument/2006/relationships/ctrlProp" Target="../ctrlProps/ctrlProp132.xml"/><Relationship Id="rId10" Type="http://schemas.openxmlformats.org/officeDocument/2006/relationships/comments" Target="../comments6.xml"/><Relationship Id="rId4" Type="http://schemas.openxmlformats.org/officeDocument/2006/relationships/ctrlProp" Target="../ctrlProps/ctrlProp131.xml"/><Relationship Id="rId9" Type="http://schemas.openxmlformats.org/officeDocument/2006/relationships/ctrlProp" Target="../ctrlProps/ctrlProp13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7.xml"/><Relationship Id="rId5" Type="http://schemas.openxmlformats.org/officeDocument/2006/relationships/ctrlProp" Target="../ctrlProps/ctrlProp138.xml"/><Relationship Id="rId4" Type="http://schemas.openxmlformats.org/officeDocument/2006/relationships/ctrlProp" Target="../ctrlProps/ctrlProp13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3.xml"/><Relationship Id="rId13" Type="http://schemas.openxmlformats.org/officeDocument/2006/relationships/ctrlProp" Target="../ctrlProps/ctrlProp148.xml"/><Relationship Id="rId3" Type="http://schemas.openxmlformats.org/officeDocument/2006/relationships/vmlDrawing" Target="../drawings/vmlDrawing8.vml"/><Relationship Id="rId7" Type="http://schemas.openxmlformats.org/officeDocument/2006/relationships/ctrlProp" Target="../ctrlProps/ctrlProp142.xml"/><Relationship Id="rId12" Type="http://schemas.openxmlformats.org/officeDocument/2006/relationships/ctrlProp" Target="../ctrlProps/ctrlProp14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41.xml"/><Relationship Id="rId11" Type="http://schemas.openxmlformats.org/officeDocument/2006/relationships/ctrlProp" Target="../ctrlProps/ctrlProp146.xml"/><Relationship Id="rId5" Type="http://schemas.openxmlformats.org/officeDocument/2006/relationships/ctrlProp" Target="../ctrlProps/ctrlProp140.xml"/><Relationship Id="rId10" Type="http://schemas.openxmlformats.org/officeDocument/2006/relationships/ctrlProp" Target="../ctrlProps/ctrlProp145.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249977111117893"/>
  </sheetPr>
  <dimension ref="A1:W50"/>
  <sheetViews>
    <sheetView tabSelected="1" zoomScale="90" zoomScaleNormal="90" workbookViewId="0">
      <selection activeCell="E37" sqref="E37"/>
    </sheetView>
  </sheetViews>
  <sheetFormatPr defaultColWidth="9.140625" defaultRowHeight="11.25"/>
  <cols>
    <col min="1" max="1" width="39.85546875" style="254" customWidth="1"/>
    <col min="2" max="2" width="6.7109375" style="254" customWidth="1"/>
    <col min="3" max="3" width="32.42578125" style="254" customWidth="1"/>
    <col min="4" max="4" width="1.5703125" style="254" customWidth="1"/>
    <col min="5" max="5" width="20.42578125" style="254" customWidth="1"/>
    <col min="6" max="6" width="10.7109375" style="254" bestFit="1" customWidth="1"/>
    <col min="7" max="7" width="8.28515625" style="254" customWidth="1"/>
    <col min="8" max="8" width="7.85546875" style="254" bestFit="1" customWidth="1"/>
    <col min="9" max="9" width="37.5703125" style="254" customWidth="1"/>
    <col min="10" max="10" width="10.7109375" style="254" customWidth="1"/>
    <col min="11" max="11" width="12.42578125" style="254" bestFit="1" customWidth="1"/>
    <col min="12" max="13" width="12.42578125" style="254" hidden="1" customWidth="1"/>
    <col min="14" max="14" width="39.42578125" style="254" customWidth="1"/>
    <col min="15" max="15" width="10.7109375" style="254" customWidth="1"/>
    <col min="16" max="16" width="12.42578125" style="254" bestFit="1" customWidth="1"/>
    <col min="17" max="21" width="9.140625" style="253"/>
    <col min="22" max="16384" width="9.140625" style="254"/>
  </cols>
  <sheetData>
    <row r="1" spans="1:23" ht="37.5" customHeight="1">
      <c r="A1" s="246"/>
      <c r="B1" s="247"/>
      <c r="C1" s="248" t="s">
        <v>0</v>
      </c>
      <c r="D1" s="249"/>
      <c r="E1" s="249"/>
      <c r="F1" s="250"/>
      <c r="G1" s="251"/>
      <c r="H1" s="251"/>
      <c r="I1" s="252"/>
      <c r="J1" s="252"/>
      <c r="K1" s="252"/>
      <c r="L1" s="252"/>
      <c r="M1" s="252"/>
      <c r="N1" s="252"/>
      <c r="O1" s="252"/>
      <c r="P1" s="252"/>
    </row>
    <row r="2" spans="1:23" ht="7.5" customHeight="1" thickBot="1">
      <c r="A2" s="255"/>
      <c r="B2" s="247"/>
      <c r="C2" s="247"/>
      <c r="D2" s="256"/>
      <c r="E2" s="247"/>
      <c r="F2" s="257"/>
      <c r="G2" s="247"/>
      <c r="H2" s="251"/>
      <c r="I2" s="252"/>
      <c r="J2" s="252"/>
      <c r="K2" s="252"/>
      <c r="L2" s="252"/>
      <c r="M2" s="252"/>
      <c r="N2" s="252"/>
      <c r="O2" s="252"/>
      <c r="P2" s="252"/>
    </row>
    <row r="3" spans="1:23" ht="23.1" customHeight="1" thickBot="1">
      <c r="A3" s="258" t="s">
        <v>1</v>
      </c>
      <c r="B3" s="247"/>
      <c r="C3" s="259"/>
      <c r="D3" s="249"/>
      <c r="E3" s="258" t="s">
        <v>2</v>
      </c>
      <c r="F3" s="260"/>
      <c r="G3" s="261"/>
      <c r="H3" s="261"/>
      <c r="I3" s="252"/>
      <c r="J3" s="252"/>
      <c r="K3" s="252"/>
      <c r="L3" s="252"/>
      <c r="M3" s="252"/>
      <c r="N3" s="252"/>
      <c r="O3" s="252"/>
      <c r="P3" s="252"/>
    </row>
    <row r="4" spans="1:23" ht="23.1" customHeight="1" thickBot="1">
      <c r="A4" s="262" t="s">
        <v>3</v>
      </c>
      <c r="B4" s="247"/>
      <c r="C4" s="259"/>
      <c r="D4" s="249"/>
      <c r="E4" s="259"/>
      <c r="F4" s="250"/>
      <c r="G4" s="251"/>
      <c r="H4" s="251"/>
      <c r="I4" s="252"/>
      <c r="J4" s="252"/>
      <c r="K4" s="252"/>
      <c r="L4" s="252"/>
      <c r="M4" s="252"/>
      <c r="N4" s="252"/>
      <c r="O4" s="252"/>
      <c r="P4" s="252"/>
    </row>
    <row r="5" spans="1:23" ht="12" thickBot="1">
      <c r="A5" s="263" t="s">
        <v>4</v>
      </c>
      <c r="B5" s="264"/>
      <c r="C5" s="265"/>
      <c r="D5" s="266"/>
      <c r="E5" s="765" t="s">
        <v>5</v>
      </c>
      <c r="F5" s="765"/>
      <c r="G5" s="267"/>
      <c r="H5" s="267"/>
      <c r="I5" s="268" t="s">
        <v>6</v>
      </c>
      <c r="J5" s="269"/>
      <c r="K5" s="269"/>
      <c r="L5" s="270" t="s">
        <v>578</v>
      </c>
      <c r="M5" s="270"/>
      <c r="N5" s="270" t="s">
        <v>7</v>
      </c>
      <c r="O5" s="269"/>
      <c r="P5" s="269"/>
    </row>
    <row r="6" spans="1:23" ht="12" thickBot="1">
      <c r="A6" s="271"/>
      <c r="B6" s="272"/>
      <c r="C6" s="271"/>
      <c r="D6" s="273"/>
      <c r="E6" s="274"/>
      <c r="F6" s="275"/>
      <c r="G6" s="274"/>
      <c r="H6" s="274"/>
      <c r="I6" s="270" t="s">
        <v>8</v>
      </c>
      <c r="J6" s="270" t="s">
        <v>9</v>
      </c>
      <c r="K6" s="270" t="s">
        <v>10</v>
      </c>
      <c r="L6" s="270" t="s">
        <v>579</v>
      </c>
      <c r="M6" s="270" t="s">
        <v>580</v>
      </c>
      <c r="N6" s="276"/>
      <c r="O6" s="270" t="s">
        <v>9</v>
      </c>
      <c r="P6" s="270" t="s">
        <v>10</v>
      </c>
      <c r="V6" s="253"/>
      <c r="W6" s="253"/>
    </row>
    <row r="7" spans="1:23" ht="13.5" thickBot="1">
      <c r="A7" s="570" t="s">
        <v>11</v>
      </c>
      <c r="B7" s="571"/>
      <c r="C7" s="595">
        <f>'Income - B1'!D92</f>
        <v>0</v>
      </c>
      <c r="D7" s="596"/>
      <c r="E7" s="597" t="s">
        <v>12</v>
      </c>
      <c r="F7" s="598">
        <f>C24+C28+C29+C30</f>
        <v>0</v>
      </c>
      <c r="G7" s="599"/>
      <c r="H7" s="599"/>
      <c r="I7" s="600"/>
      <c r="J7" s="601"/>
      <c r="K7" s="601"/>
      <c r="L7" s="601"/>
      <c r="M7" s="601"/>
      <c r="N7" s="602"/>
      <c r="O7" s="602"/>
      <c r="P7" s="602"/>
      <c r="Q7" s="603"/>
      <c r="V7" s="253"/>
      <c r="W7" s="253"/>
    </row>
    <row r="8" spans="1:23" ht="13.5" thickBot="1">
      <c r="A8" s="570" t="s">
        <v>13</v>
      </c>
      <c r="B8" s="571"/>
      <c r="C8" s="595">
        <f>'Income - B2'!D92</f>
        <v>0</v>
      </c>
      <c r="D8" s="596"/>
      <c r="E8" s="604"/>
      <c r="F8" s="605"/>
      <c r="G8" s="606"/>
      <c r="H8" s="606"/>
      <c r="I8" s="600"/>
      <c r="J8" s="601"/>
      <c r="K8" s="601"/>
      <c r="L8" s="601"/>
      <c r="M8" s="601"/>
      <c r="N8" s="602"/>
      <c r="O8" s="602"/>
      <c r="P8" s="602"/>
      <c r="Q8" s="603"/>
      <c r="V8" s="253"/>
      <c r="W8" s="253"/>
    </row>
    <row r="9" spans="1:23" ht="13.5" thickBot="1">
      <c r="A9" s="570" t="s">
        <v>14</v>
      </c>
      <c r="B9" s="571"/>
      <c r="C9" s="595">
        <f>'Income Addtnl'!D95</f>
        <v>0</v>
      </c>
      <c r="D9" s="607"/>
      <c r="E9" s="608" t="s">
        <v>15</v>
      </c>
      <c r="F9" s="598">
        <f>C22</f>
        <v>0</v>
      </c>
      <c r="G9" s="599"/>
      <c r="H9" s="599"/>
      <c r="I9" s="600"/>
      <c r="J9" s="601"/>
      <c r="K9" s="601"/>
      <c r="L9" s="601"/>
      <c r="M9" s="601"/>
      <c r="N9" s="609"/>
      <c r="O9" s="602"/>
      <c r="P9" s="602"/>
      <c r="Q9" s="603"/>
      <c r="V9" s="253"/>
      <c r="W9" s="253"/>
    </row>
    <row r="10" spans="1:23" ht="13.5" thickBot="1">
      <c r="A10" s="570" t="s">
        <v>16</v>
      </c>
      <c r="B10" s="571"/>
      <c r="C10" s="595">
        <f>'AGI - B1'!P18</f>
        <v>0</v>
      </c>
      <c r="D10" s="596"/>
      <c r="E10" s="610"/>
      <c r="F10" s="611"/>
      <c r="G10" s="611"/>
      <c r="H10" s="611"/>
      <c r="I10" s="600"/>
      <c r="J10" s="601"/>
      <c r="K10" s="601"/>
      <c r="L10" s="601"/>
      <c r="M10" s="601"/>
      <c r="N10" s="609"/>
      <c r="O10" s="602"/>
      <c r="P10" s="602"/>
      <c r="Q10" s="603"/>
      <c r="V10" s="253"/>
      <c r="W10" s="253"/>
    </row>
    <row r="11" spans="1:23" ht="13.5" thickBot="1">
      <c r="A11" s="570" t="s">
        <v>17</v>
      </c>
      <c r="B11" s="571"/>
      <c r="C11" s="595">
        <f>'AGI - B2'!P18</f>
        <v>0</v>
      </c>
      <c r="D11" s="596"/>
      <c r="E11" s="612"/>
      <c r="F11" s="611"/>
      <c r="G11" s="611"/>
      <c r="H11" s="611"/>
      <c r="I11" s="613"/>
      <c r="J11" s="601"/>
      <c r="K11" s="601"/>
      <c r="L11" s="601"/>
      <c r="M11" s="601"/>
      <c r="N11" s="602"/>
      <c r="O11" s="602"/>
      <c r="P11" s="602"/>
      <c r="Q11" s="603"/>
      <c r="V11" s="253"/>
      <c r="W11" s="253"/>
    </row>
    <row r="12" spans="1:23" ht="13.5" thickBot="1">
      <c r="A12" s="570" t="s">
        <v>18</v>
      </c>
      <c r="B12" s="571"/>
      <c r="C12" s="595">
        <f>'SAM - B1'!J18</f>
        <v>0</v>
      </c>
      <c r="D12" s="596"/>
      <c r="E12" s="612"/>
      <c r="F12" s="611"/>
      <c r="G12" s="611"/>
      <c r="H12" s="611"/>
      <c r="I12" s="600"/>
      <c r="J12" s="601"/>
      <c r="K12" s="601"/>
      <c r="L12" s="601"/>
      <c r="M12" s="601"/>
      <c r="N12" s="602"/>
      <c r="O12" s="602"/>
      <c r="P12" s="602"/>
      <c r="Q12" s="603"/>
      <c r="V12" s="253"/>
      <c r="W12" s="253"/>
    </row>
    <row r="13" spans="1:23" ht="13.5" thickBot="1">
      <c r="A13" s="570" t="s">
        <v>19</v>
      </c>
      <c r="B13" s="571"/>
      <c r="C13" s="595">
        <f>'SAM - B2'!J18</f>
        <v>0</v>
      </c>
      <c r="D13" s="596"/>
      <c r="E13" s="612"/>
      <c r="F13" s="611"/>
      <c r="G13" s="611"/>
      <c r="H13" s="611"/>
      <c r="I13" s="600"/>
      <c r="J13" s="601"/>
      <c r="K13" s="601"/>
      <c r="L13" s="601"/>
      <c r="M13" s="601"/>
      <c r="N13" s="602"/>
      <c r="O13" s="602"/>
      <c r="P13" s="602"/>
      <c r="Q13" s="603"/>
      <c r="V13" s="253"/>
      <c r="W13" s="253"/>
    </row>
    <row r="14" spans="1:23" ht="13.5" thickBot="1">
      <c r="A14" s="570" t="s">
        <v>361</v>
      </c>
      <c r="B14" s="571"/>
      <c r="C14" s="595">
        <f>'Emp Related Asset'!F23</f>
        <v>0</v>
      </c>
      <c r="D14" s="596"/>
      <c r="E14" s="612"/>
      <c r="F14" s="611"/>
      <c r="G14" s="611"/>
      <c r="H14" s="611"/>
      <c r="I14" s="600"/>
      <c r="J14" s="601"/>
      <c r="K14" s="601"/>
      <c r="L14" s="601"/>
      <c r="M14" s="601"/>
      <c r="N14" s="602"/>
      <c r="O14" s="602"/>
      <c r="P14" s="602"/>
      <c r="Q14" s="603"/>
      <c r="V14" s="253"/>
      <c r="W14" s="253"/>
    </row>
    <row r="15" spans="1:23" ht="13.5" thickBot="1">
      <c r="A15" s="570" t="s">
        <v>586</v>
      </c>
      <c r="B15" s="571"/>
      <c r="C15" s="595">
        <f>'Schedule C'!F25</f>
        <v>0</v>
      </c>
      <c r="D15" s="596"/>
      <c r="E15" s="612"/>
      <c r="F15" s="611"/>
      <c r="G15" s="611"/>
      <c r="H15" s="611"/>
      <c r="I15" s="600"/>
      <c r="J15" s="601"/>
      <c r="K15" s="601"/>
      <c r="L15" s="601"/>
      <c r="M15" s="601"/>
      <c r="N15" s="602"/>
      <c r="O15" s="602"/>
      <c r="P15" s="602"/>
      <c r="Q15" s="603"/>
      <c r="V15" s="253"/>
      <c r="W15" s="253"/>
    </row>
    <row r="16" spans="1:23" ht="13.5" thickBot="1">
      <c r="A16" s="570" t="s">
        <v>590</v>
      </c>
      <c r="B16" s="571"/>
      <c r="C16" s="614">
        <f>IF('Rental - Ind (1038)'!Q33&gt;0,'Rental - Ind (1038)'!Q33,0)</f>
        <v>0</v>
      </c>
      <c r="D16" s="596"/>
      <c r="E16" s="615" t="s">
        <v>20</v>
      </c>
      <c r="F16" s="616" t="e">
        <f>C28/F9</f>
        <v>#DIV/0!</v>
      </c>
      <c r="G16" s="617"/>
      <c r="H16" s="617"/>
      <c r="I16" s="600"/>
      <c r="J16" s="601"/>
      <c r="K16" s="601"/>
      <c r="L16" s="601"/>
      <c r="M16" s="601"/>
      <c r="N16" s="602"/>
      <c r="O16" s="602"/>
      <c r="P16" s="602"/>
      <c r="Q16" s="603"/>
      <c r="V16" s="253"/>
      <c r="W16" s="253"/>
    </row>
    <row r="17" spans="1:23" ht="13.5" thickBot="1">
      <c r="A17" s="570" t="s">
        <v>591</v>
      </c>
      <c r="B17" s="571"/>
      <c r="C17" s="595">
        <f>IF('Rental - Bus (1039)'!S37&gt;0,'Rental - Bus (1039)'!S37,0)</f>
        <v>0</v>
      </c>
      <c r="D17" s="596"/>
      <c r="E17" s="615" t="s">
        <v>21</v>
      </c>
      <c r="F17" s="616" t="e">
        <f>F7/F9</f>
        <v>#DIV/0!</v>
      </c>
      <c r="G17" s="617"/>
      <c r="H17" s="617"/>
      <c r="I17" s="600"/>
      <c r="J17" s="601"/>
      <c r="K17" s="601"/>
      <c r="L17" s="601"/>
      <c r="M17" s="601"/>
      <c r="N17" s="602"/>
      <c r="O17" s="602"/>
      <c r="P17" s="602"/>
      <c r="Q17" s="603"/>
      <c r="V17" s="253"/>
      <c r="W17" s="253"/>
    </row>
    <row r="18" spans="1:23" ht="13.5" thickBot="1">
      <c r="A18" s="572" t="s">
        <v>22</v>
      </c>
      <c r="B18" s="571"/>
      <c r="C18" s="618">
        <f>'Income - B1'!P90</f>
        <v>0</v>
      </c>
      <c r="D18" s="596"/>
      <c r="E18" s="619"/>
      <c r="F18" s="620"/>
      <c r="G18" s="617"/>
      <c r="H18" s="617"/>
      <c r="I18" s="600"/>
      <c r="J18" s="601"/>
      <c r="K18" s="601"/>
      <c r="L18" s="601"/>
      <c r="M18" s="601"/>
      <c r="N18" s="602"/>
      <c r="O18" s="602"/>
      <c r="P18" s="602"/>
      <c r="Q18" s="603"/>
      <c r="V18" s="253"/>
      <c r="W18" s="253"/>
    </row>
    <row r="19" spans="1:23" ht="13.5" thickBot="1">
      <c r="A19" s="572" t="s">
        <v>23</v>
      </c>
      <c r="B19" s="571"/>
      <c r="C19" s="618">
        <f>'Income - B2'!P90</f>
        <v>0</v>
      </c>
      <c r="D19" s="596"/>
      <c r="E19" s="619"/>
      <c r="F19" s="620"/>
      <c r="G19" s="617"/>
      <c r="H19" s="617"/>
      <c r="I19" s="600"/>
      <c r="J19" s="601"/>
      <c r="K19" s="601"/>
      <c r="L19" s="601"/>
      <c r="M19" s="601"/>
      <c r="N19" s="602"/>
      <c r="O19" s="602"/>
      <c r="P19" s="602"/>
      <c r="Q19" s="603"/>
      <c r="V19" s="253"/>
      <c r="W19" s="253"/>
    </row>
    <row r="20" spans="1:23" ht="13.5" thickBot="1">
      <c r="A20" s="572"/>
      <c r="B20" s="571"/>
      <c r="C20" s="621"/>
      <c r="D20" s="596"/>
      <c r="E20" s="622"/>
      <c r="F20" s="623"/>
      <c r="G20" s="611"/>
      <c r="H20" s="611"/>
      <c r="I20" s="600"/>
      <c r="J20" s="601"/>
      <c r="K20" s="601"/>
      <c r="L20" s="601"/>
      <c r="M20" s="601"/>
      <c r="N20" s="602"/>
      <c r="O20" s="602"/>
      <c r="P20" s="602"/>
      <c r="Q20" s="603"/>
      <c r="V20" s="253"/>
      <c r="W20" s="253"/>
    </row>
    <row r="21" spans="1:23" ht="13.5" thickBot="1">
      <c r="A21" s="572"/>
      <c r="B21" s="571"/>
      <c r="C21" s="621"/>
      <c r="D21" s="596"/>
      <c r="E21" s="622"/>
      <c r="F21" s="623"/>
      <c r="G21" s="611"/>
      <c r="H21" s="611"/>
      <c r="I21" s="600"/>
      <c r="J21" s="601"/>
      <c r="K21" s="601"/>
      <c r="L21" s="601"/>
      <c r="M21" s="601"/>
      <c r="N21" s="602"/>
      <c r="O21" s="602"/>
      <c r="P21" s="602"/>
      <c r="Q21" s="603"/>
      <c r="V21" s="253"/>
      <c r="W21" s="253"/>
    </row>
    <row r="22" spans="1:23" ht="13.5" thickBot="1">
      <c r="A22" s="624" t="s">
        <v>24</v>
      </c>
      <c r="B22" s="625"/>
      <c r="C22" s="626">
        <f>C7+C8+C9+C10+C11+C12+C13+C14+C16+C17+C18+C19-C20-C21</f>
        <v>0</v>
      </c>
      <c r="D22" s="596"/>
      <c r="E22" s="627"/>
      <c r="F22" s="623"/>
      <c r="G22" s="611"/>
      <c r="H22" s="611"/>
      <c r="I22" s="628"/>
      <c r="J22" s="601"/>
      <c r="K22" s="601"/>
      <c r="L22" s="601"/>
      <c r="M22" s="601"/>
      <c r="N22" s="602"/>
      <c r="O22" s="602"/>
      <c r="P22" s="602"/>
      <c r="Q22" s="603"/>
    </row>
    <row r="23" spans="1:23" ht="13.5" thickBot="1">
      <c r="A23" s="766" t="s">
        <v>25</v>
      </c>
      <c r="B23" s="766"/>
      <c r="C23" s="629"/>
      <c r="D23" s="630"/>
      <c r="E23" s="611"/>
      <c r="F23" s="611"/>
      <c r="G23" s="611"/>
      <c r="H23" s="611"/>
      <c r="I23" s="600"/>
      <c r="J23" s="601"/>
      <c r="K23" s="601"/>
      <c r="L23" s="601"/>
      <c r="M23" s="601"/>
      <c r="N23" s="602"/>
      <c r="O23" s="602"/>
      <c r="P23" s="602"/>
      <c r="Q23" s="603"/>
    </row>
    <row r="24" spans="1:23" ht="13.5" thickBot="1">
      <c r="A24" s="573" t="s">
        <v>26</v>
      </c>
      <c r="B24" s="631"/>
      <c r="C24" s="632">
        <f>J34</f>
        <v>0</v>
      </c>
      <c r="D24" s="596"/>
      <c r="E24" s="611"/>
      <c r="F24" s="611"/>
      <c r="G24" s="611"/>
      <c r="H24" s="611"/>
      <c r="I24" s="600"/>
      <c r="J24" s="601"/>
      <c r="K24" s="601"/>
      <c r="L24" s="601"/>
      <c r="M24" s="601"/>
      <c r="N24" s="602"/>
      <c r="O24" s="602"/>
      <c r="P24" s="602"/>
      <c r="Q24" s="603"/>
    </row>
    <row r="25" spans="1:23" ht="13.5" thickBot="1">
      <c r="A25" s="570" t="s">
        <v>27</v>
      </c>
      <c r="B25" s="633"/>
      <c r="C25" s="634"/>
      <c r="D25" s="596"/>
      <c r="E25" s="611"/>
      <c r="F25" s="611"/>
      <c r="G25" s="611"/>
      <c r="H25" s="611"/>
      <c r="I25" s="600"/>
      <c r="J25" s="601"/>
      <c r="K25" s="601"/>
      <c r="L25" s="601"/>
      <c r="M25" s="601"/>
      <c r="N25" s="602"/>
      <c r="O25" s="602"/>
      <c r="P25" s="602"/>
      <c r="Q25" s="603"/>
    </row>
    <row r="26" spans="1:23" ht="13.5" thickBot="1">
      <c r="A26" s="570" t="s">
        <v>28</v>
      </c>
      <c r="B26" s="635"/>
      <c r="C26" s="636"/>
      <c r="D26" s="596"/>
      <c r="E26" s="611"/>
      <c r="F26" s="623"/>
      <c r="G26" s="611"/>
      <c r="H26" s="611"/>
      <c r="I26" s="600"/>
      <c r="J26" s="601"/>
      <c r="K26" s="601"/>
      <c r="L26" s="601"/>
      <c r="M26" s="601"/>
      <c r="N26" s="602"/>
      <c r="O26" s="602"/>
      <c r="P26" s="602"/>
      <c r="Q26" s="603"/>
    </row>
    <row r="27" spans="1:23" ht="13.5" thickBot="1">
      <c r="A27" s="570" t="s">
        <v>29</v>
      </c>
      <c r="B27" s="635"/>
      <c r="C27" s="637">
        <f>F34</f>
        <v>0</v>
      </c>
      <c r="D27" s="596"/>
      <c r="E27" s="638" t="s">
        <v>30</v>
      </c>
      <c r="F27" s="638" t="s">
        <v>31</v>
      </c>
      <c r="G27" s="638" t="s">
        <v>32</v>
      </c>
      <c r="H27" s="638" t="s">
        <v>33</v>
      </c>
      <c r="I27" s="600"/>
      <c r="J27" s="601"/>
      <c r="K27" s="601"/>
      <c r="L27" s="601"/>
      <c r="M27" s="601"/>
      <c r="N27" s="602"/>
      <c r="O27" s="602"/>
      <c r="P27" s="602"/>
      <c r="Q27" s="603"/>
    </row>
    <row r="28" spans="1:23" ht="13.5" thickBot="1">
      <c r="A28" s="570" t="s">
        <v>34</v>
      </c>
      <c r="B28" s="635"/>
      <c r="C28" s="637">
        <f>SUM(C25:C27)</f>
        <v>0</v>
      </c>
      <c r="D28" s="596"/>
      <c r="E28" s="639" t="s">
        <v>35</v>
      </c>
      <c r="F28" s="640"/>
      <c r="G28" s="640"/>
      <c r="H28" s="640"/>
      <c r="I28" s="600"/>
      <c r="J28" s="601"/>
      <c r="K28" s="601"/>
      <c r="L28" s="601"/>
      <c r="M28" s="601"/>
      <c r="N28" s="602"/>
      <c r="O28" s="602"/>
      <c r="P28" s="602"/>
      <c r="Q28" s="603"/>
    </row>
    <row r="29" spans="1:23" ht="13.5" thickBot="1">
      <c r="A29" s="570" t="s">
        <v>36</v>
      </c>
      <c r="B29" s="633"/>
      <c r="C29" s="641"/>
      <c r="D29" s="596"/>
      <c r="E29" s="639" t="s">
        <v>37</v>
      </c>
      <c r="F29" s="640"/>
      <c r="G29" s="640"/>
      <c r="H29" s="640"/>
      <c r="I29" s="600"/>
      <c r="J29" s="601"/>
      <c r="K29" s="601"/>
      <c r="L29" s="601"/>
      <c r="M29" s="601"/>
      <c r="N29" s="602"/>
      <c r="O29" s="602"/>
      <c r="P29" s="602"/>
      <c r="Q29" s="603"/>
    </row>
    <row r="30" spans="1:23" ht="13.5" thickBot="1">
      <c r="A30" s="570" t="s">
        <v>38</v>
      </c>
      <c r="B30" s="633"/>
      <c r="C30" s="759">
        <f>H35+H34</f>
        <v>0</v>
      </c>
      <c r="D30" s="596"/>
      <c r="E30" s="639" t="s">
        <v>39</v>
      </c>
      <c r="F30" s="640"/>
      <c r="G30" s="640"/>
      <c r="H30" s="640"/>
      <c r="I30" s="600"/>
      <c r="J30" s="601"/>
      <c r="K30" s="601"/>
      <c r="L30" s="601"/>
      <c r="M30" s="601"/>
      <c r="N30" s="602"/>
      <c r="O30" s="602"/>
      <c r="P30" s="602"/>
      <c r="Q30" s="603"/>
    </row>
    <row r="31" spans="1:23" ht="13.5" thickBot="1">
      <c r="A31" s="642" t="s">
        <v>40</v>
      </c>
      <c r="B31" s="767">
        <f>C24+C28+C29+C30</f>
        <v>0</v>
      </c>
      <c r="C31" s="767"/>
      <c r="D31" s="643"/>
      <c r="E31" s="639" t="s">
        <v>41</v>
      </c>
      <c r="F31" s="640"/>
      <c r="G31" s="640"/>
      <c r="H31" s="640"/>
      <c r="I31" s="600"/>
      <c r="J31" s="601"/>
      <c r="K31" s="601"/>
      <c r="L31" s="601"/>
      <c r="M31" s="601"/>
      <c r="N31" s="602"/>
      <c r="O31" s="602"/>
      <c r="P31" s="602"/>
      <c r="Q31" s="603"/>
    </row>
    <row r="32" spans="1:23" ht="13.5" thickBot="1">
      <c r="A32" s="574" t="s">
        <v>42</v>
      </c>
      <c r="B32" s="644"/>
      <c r="C32" s="576"/>
      <c r="D32" s="645"/>
      <c r="E32" s="639" t="s">
        <v>43</v>
      </c>
      <c r="F32" s="640"/>
      <c r="G32" s="640"/>
      <c r="H32" s="640"/>
      <c r="I32" s="600"/>
      <c r="J32" s="601"/>
      <c r="K32" s="601"/>
      <c r="L32" s="601"/>
      <c r="M32" s="601"/>
      <c r="N32" s="602"/>
      <c r="O32" s="602"/>
      <c r="P32" s="602"/>
      <c r="Q32" s="603"/>
    </row>
    <row r="33" spans="1:17" ht="13.5" thickBot="1">
      <c r="A33" s="574" t="s">
        <v>367</v>
      </c>
      <c r="B33" s="644"/>
      <c r="C33" s="576">
        <v>0</v>
      </c>
      <c r="D33" s="645"/>
      <c r="E33" s="639"/>
      <c r="F33" s="640"/>
      <c r="G33" s="640"/>
      <c r="H33" s="640"/>
      <c r="I33" s="635"/>
      <c r="J33" s="646"/>
      <c r="K33" s="646"/>
      <c r="L33" s="646"/>
      <c r="M33" s="646"/>
      <c r="N33" s="646"/>
      <c r="O33" s="646"/>
      <c r="P33" s="646"/>
      <c r="Q33" s="603"/>
    </row>
    <row r="34" spans="1:17" ht="13.5" thickBot="1">
      <c r="A34" s="574" t="s">
        <v>44</v>
      </c>
      <c r="B34" s="644"/>
      <c r="C34" s="577">
        <f>Assets!C26</f>
        <v>0</v>
      </c>
      <c r="D34" s="645"/>
      <c r="E34" s="647" t="s">
        <v>45</v>
      </c>
      <c r="F34" s="648">
        <f>SUM(F28:F32)/12</f>
        <v>0</v>
      </c>
      <c r="G34" s="648">
        <f>SUM(G28:G32)/12</f>
        <v>0</v>
      </c>
      <c r="H34" s="648">
        <f>SUM(H28:H32)/12</f>
        <v>0</v>
      </c>
      <c r="I34" s="649" t="s">
        <v>46</v>
      </c>
      <c r="J34" s="650">
        <f>SUM(J7:J32)</f>
        <v>0</v>
      </c>
      <c r="K34" s="650">
        <f>SUM(K7:K32)</f>
        <v>0</v>
      </c>
      <c r="L34" s="650"/>
      <c r="M34" s="650"/>
      <c r="N34" s="649" t="s">
        <v>46</v>
      </c>
      <c r="O34" s="650">
        <f>SUM(O7:O32)</f>
        <v>0</v>
      </c>
      <c r="P34" s="650">
        <f>SUM(P7:P32)</f>
        <v>0</v>
      </c>
      <c r="Q34" s="603"/>
    </row>
    <row r="35" spans="1:17" ht="13.5" thickBot="1">
      <c r="A35" s="574" t="s">
        <v>47</v>
      </c>
      <c r="C35" s="578">
        <f>C34-C32</f>
        <v>0</v>
      </c>
      <c r="D35" s="278"/>
      <c r="E35" s="575" t="s">
        <v>48</v>
      </c>
      <c r="F35" s="277"/>
      <c r="G35" s="277"/>
      <c r="H35" s="277"/>
      <c r="I35" s="279"/>
      <c r="J35" s="280"/>
      <c r="K35" s="281"/>
      <c r="L35" s="282"/>
      <c r="M35" s="282"/>
      <c r="N35" s="283"/>
      <c r="O35" s="284"/>
      <c r="P35" s="285"/>
    </row>
    <row r="36" spans="1:17" ht="13.5" thickBot="1">
      <c r="A36" s="574" t="s">
        <v>49</v>
      </c>
      <c r="C36" s="651" t="e">
        <f>C35/C28</f>
        <v>#DIV/0!</v>
      </c>
      <c r="D36" s="278"/>
      <c r="E36" s="286"/>
      <c r="F36" s="287"/>
      <c r="G36" s="287"/>
      <c r="H36" s="287"/>
      <c r="I36" s="279"/>
      <c r="J36" s="280"/>
      <c r="K36" s="288"/>
      <c r="L36" s="289"/>
      <c r="M36" s="289"/>
      <c r="N36" s="290"/>
      <c r="O36" s="284"/>
      <c r="P36" s="285"/>
    </row>
    <row r="37" spans="1:17" ht="12.75">
      <c r="A37" s="574" t="s">
        <v>50</v>
      </c>
      <c r="C37" s="652" t="e">
        <f>C35/C29</f>
        <v>#DIV/0!</v>
      </c>
      <c r="D37" s="278"/>
      <c r="E37" s="286"/>
      <c r="F37" s="287"/>
      <c r="G37" s="287"/>
      <c r="H37" s="287"/>
      <c r="I37" s="279"/>
      <c r="J37" s="280"/>
      <c r="K37" s="284"/>
      <c r="L37" s="284"/>
      <c r="M37" s="284"/>
      <c r="N37" s="284"/>
      <c r="O37" s="284"/>
      <c r="P37" s="285"/>
    </row>
    <row r="38" spans="1:17" ht="12.75">
      <c r="A38" s="574" t="s">
        <v>51</v>
      </c>
      <c r="C38" s="652" t="e">
        <f>C30/C30</f>
        <v>#DIV/0!</v>
      </c>
      <c r="D38" s="278"/>
      <c r="E38" s="286"/>
      <c r="F38" s="291"/>
      <c r="G38" s="291"/>
      <c r="H38" s="291"/>
      <c r="I38" s="279"/>
      <c r="J38" s="280"/>
      <c r="K38" s="284"/>
      <c r="L38" s="284"/>
      <c r="M38" s="284"/>
      <c r="N38" s="284"/>
      <c r="O38" s="284"/>
      <c r="P38" s="285"/>
    </row>
    <row r="39" spans="1:17" ht="12">
      <c r="A39" s="292"/>
      <c r="C39" s="653"/>
      <c r="E39" s="292"/>
      <c r="F39" s="293"/>
      <c r="G39" s="293"/>
      <c r="H39" s="293"/>
      <c r="I39" s="253"/>
      <c r="J39" s="294"/>
      <c r="K39" s="253"/>
      <c r="L39" s="253"/>
      <c r="M39" s="253"/>
      <c r="N39" s="253"/>
      <c r="O39" s="253"/>
    </row>
    <row r="40" spans="1:17" ht="3.6" customHeight="1">
      <c r="A40" s="295"/>
      <c r="B40" s="253"/>
      <c r="C40" s="253"/>
      <c r="D40" s="253"/>
      <c r="E40" s="253"/>
      <c r="F40" s="253"/>
      <c r="G40" s="253"/>
      <c r="H40" s="253"/>
      <c r="I40" s="295"/>
      <c r="J40" s="294"/>
      <c r="K40" s="253"/>
      <c r="L40" s="253"/>
      <c r="M40" s="253"/>
      <c r="N40" s="253"/>
      <c r="O40" s="253"/>
      <c r="P40" s="253"/>
    </row>
    <row r="41" spans="1:17">
      <c r="A41" s="295"/>
      <c r="B41" s="253"/>
      <c r="C41" s="253"/>
      <c r="D41" s="253"/>
      <c r="E41" s="253"/>
      <c r="F41" s="253"/>
      <c r="G41" s="253"/>
      <c r="H41" s="253"/>
      <c r="I41" s="253"/>
      <c r="J41" s="253"/>
      <c r="K41" s="253"/>
      <c r="L41" s="253"/>
      <c r="M41" s="253"/>
      <c r="N41" s="253"/>
      <c r="O41" s="253"/>
      <c r="P41" s="253"/>
    </row>
    <row r="42" spans="1:17" ht="21">
      <c r="A42" s="296" t="s">
        <v>368</v>
      </c>
      <c r="B42" s="297"/>
      <c r="C42" s="298"/>
      <c r="D42" s="253"/>
      <c r="E42" s="299"/>
      <c r="F42" s="253"/>
      <c r="G42" s="253"/>
      <c r="H42" s="253"/>
      <c r="I42" s="253"/>
      <c r="J42" s="253"/>
      <c r="K42" s="253"/>
      <c r="L42" s="253"/>
      <c r="M42" s="253"/>
      <c r="N42" s="253"/>
      <c r="O42" s="253"/>
      <c r="P42" s="253"/>
    </row>
    <row r="43" spans="1:17" ht="18.75">
      <c r="A43" s="300" t="s">
        <v>369</v>
      </c>
      <c r="B43" s="297"/>
      <c r="C43" s="301"/>
      <c r="D43" s="253"/>
      <c r="E43" s="253"/>
      <c r="F43" s="253"/>
      <c r="G43" s="253"/>
      <c r="H43" s="253"/>
      <c r="I43" s="253"/>
      <c r="J43" s="253"/>
      <c r="K43" s="253"/>
      <c r="L43" s="253"/>
      <c r="M43" s="253"/>
      <c r="N43" s="253"/>
      <c r="O43" s="253"/>
      <c r="P43" s="253"/>
    </row>
    <row r="44" spans="1:17">
      <c r="A44" s="253"/>
      <c r="B44" s="253"/>
      <c r="C44" s="253"/>
      <c r="D44" s="253"/>
      <c r="E44" s="253"/>
      <c r="F44" s="253"/>
      <c r="G44" s="253"/>
      <c r="H44" s="253"/>
      <c r="I44" s="253"/>
      <c r="J44" s="253"/>
      <c r="K44" s="253"/>
      <c r="L44" s="253"/>
      <c r="M44" s="253"/>
      <c r="N44" s="253"/>
      <c r="O44" s="253"/>
      <c r="P44" s="253"/>
    </row>
    <row r="45" spans="1:17">
      <c r="A45" s="253"/>
      <c r="B45" s="253"/>
      <c r="C45" s="253"/>
      <c r="D45" s="253"/>
      <c r="E45" s="253"/>
      <c r="F45" s="253"/>
      <c r="G45" s="253"/>
      <c r="H45" s="253"/>
      <c r="I45" s="253"/>
      <c r="J45" s="253"/>
      <c r="K45" s="253"/>
      <c r="L45" s="253"/>
      <c r="M45" s="253"/>
      <c r="N45" s="253"/>
      <c r="O45" s="253"/>
      <c r="P45" s="253"/>
    </row>
    <row r="46" spans="1:17">
      <c r="A46" s="253"/>
      <c r="B46" s="253"/>
      <c r="C46" s="253"/>
      <c r="D46" s="253"/>
      <c r="E46" s="253"/>
      <c r="F46" s="253"/>
      <c r="G46" s="253"/>
      <c r="H46" s="253"/>
      <c r="I46" s="253"/>
      <c r="J46" s="253"/>
      <c r="K46" s="253"/>
      <c r="L46" s="253"/>
      <c r="M46" s="253"/>
      <c r="N46" s="253"/>
      <c r="O46" s="253"/>
      <c r="P46" s="253"/>
    </row>
    <row r="47" spans="1:17">
      <c r="A47" s="253"/>
      <c r="B47" s="253"/>
      <c r="C47" s="253"/>
      <c r="D47" s="253"/>
      <c r="E47" s="253"/>
      <c r="F47" s="253"/>
      <c r="G47" s="253"/>
      <c r="H47" s="253"/>
      <c r="I47" s="253"/>
      <c r="J47" s="253"/>
      <c r="K47" s="253"/>
      <c r="L47" s="253"/>
      <c r="M47" s="253"/>
      <c r="N47" s="253"/>
      <c r="O47" s="253"/>
      <c r="P47" s="253"/>
    </row>
    <row r="48" spans="1:17">
      <c r="A48" s="253"/>
      <c r="B48" s="253"/>
      <c r="C48" s="253"/>
      <c r="D48" s="253"/>
      <c r="E48" s="253"/>
      <c r="F48" s="253"/>
      <c r="G48" s="253"/>
      <c r="H48" s="253"/>
      <c r="I48" s="253"/>
      <c r="J48" s="253"/>
      <c r="K48" s="253"/>
      <c r="L48" s="253"/>
      <c r="M48" s="253"/>
      <c r="N48" s="253"/>
      <c r="O48" s="253"/>
      <c r="P48" s="253"/>
    </row>
    <row r="49" spans="1:16">
      <c r="A49" s="253"/>
      <c r="B49" s="253"/>
      <c r="C49" s="253"/>
      <c r="D49" s="253"/>
      <c r="E49" s="253"/>
      <c r="F49" s="253"/>
      <c r="G49" s="253"/>
      <c r="H49" s="253"/>
      <c r="I49" s="253"/>
      <c r="J49" s="253"/>
      <c r="K49" s="253"/>
      <c r="L49" s="253"/>
      <c r="M49" s="253"/>
      <c r="N49" s="253"/>
      <c r="O49" s="253"/>
      <c r="P49" s="253"/>
    </row>
    <row r="50" spans="1:16">
      <c r="A50" s="253"/>
      <c r="B50" s="253"/>
      <c r="C50" s="253"/>
      <c r="D50" s="253"/>
      <c r="E50" s="253"/>
      <c r="F50" s="253"/>
      <c r="G50" s="253"/>
      <c r="H50" s="253"/>
      <c r="I50" s="253"/>
      <c r="J50" s="253"/>
      <c r="K50" s="253"/>
      <c r="L50" s="253"/>
      <c r="M50" s="253"/>
      <c r="N50" s="253"/>
      <c r="O50" s="253"/>
      <c r="P50" s="253"/>
    </row>
  </sheetData>
  <sheetProtection selectLockedCells="1"/>
  <mergeCells count="3">
    <mergeCell ref="E5:F5"/>
    <mergeCell ref="A23:B23"/>
    <mergeCell ref="B31:C31"/>
  </mergeCells>
  <pageMargins left="0.75" right="0.75" top="1" bottom="1" header="0.51180555555555551" footer="0.51180555555555551"/>
  <pageSetup firstPageNumber="0" orientation="portrait"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B1:O38"/>
  <sheetViews>
    <sheetView workbookViewId="0">
      <selection activeCell="Y45" sqref="Y45"/>
    </sheetView>
  </sheetViews>
  <sheetFormatPr defaultColWidth="9.140625" defaultRowHeight="12.75"/>
  <cols>
    <col min="1" max="1" width="2.7109375" style="507" customWidth="1"/>
    <col min="2" max="2" width="10.7109375" style="507" customWidth="1"/>
    <col min="3" max="3" width="35.7109375" style="507" customWidth="1"/>
    <col min="4" max="4" width="5.7109375" style="507" customWidth="1"/>
    <col min="5" max="6" width="15.7109375" style="507" customWidth="1"/>
    <col min="7" max="7" width="5.5703125" style="494" customWidth="1"/>
    <col min="8" max="8" width="24" style="494" customWidth="1"/>
    <col min="9" max="9" width="6.42578125" style="494" customWidth="1"/>
    <col min="10" max="10" width="19.5703125" style="494" customWidth="1"/>
    <col min="11" max="11" width="12.140625" style="494" customWidth="1"/>
    <col min="12" max="12" width="9.140625" style="494" hidden="1" customWidth="1"/>
    <col min="13" max="13" width="9.140625" style="494"/>
    <col min="14" max="14" width="9.140625" style="494" hidden="1" customWidth="1"/>
    <col min="15" max="15" width="9.140625" style="494"/>
    <col min="16" max="16384" width="9.140625" style="507"/>
  </cols>
  <sheetData>
    <row r="1" spans="2:14" ht="15.95" customHeight="1">
      <c r="B1" s="506"/>
      <c r="C1" s="494"/>
      <c r="D1" s="855" t="s">
        <v>524</v>
      </c>
      <c r="E1" s="856"/>
      <c r="F1" s="856"/>
    </row>
    <row r="2" spans="2:14" ht="9.9499999999999993" customHeight="1">
      <c r="B2" s="857" t="s">
        <v>525</v>
      </c>
      <c r="C2" s="858"/>
      <c r="D2" s="858"/>
      <c r="E2" s="858"/>
      <c r="F2" s="858"/>
    </row>
    <row r="3" spans="2:14" ht="12" customHeight="1">
      <c r="B3" s="833"/>
      <c r="C3" s="833"/>
      <c r="D3" s="833"/>
      <c r="E3" s="833"/>
      <c r="F3" s="833"/>
    </row>
    <row r="4" spans="2:14" ht="20.25" customHeight="1">
      <c r="B4" s="499" t="s">
        <v>526</v>
      </c>
      <c r="C4" s="859"/>
      <c r="D4" s="859"/>
      <c r="E4" s="508" t="s">
        <v>425</v>
      </c>
      <c r="F4" s="509"/>
    </row>
    <row r="5" spans="2:14" ht="20.25" customHeight="1">
      <c r="B5" s="499" t="s">
        <v>527</v>
      </c>
      <c r="C5" s="852"/>
      <c r="D5" s="853"/>
      <c r="E5" s="853"/>
      <c r="F5" s="854"/>
    </row>
    <row r="6" spans="2:14" ht="12" customHeight="1">
      <c r="B6" s="510"/>
      <c r="C6" s="510"/>
      <c r="D6" s="510"/>
      <c r="E6" s="510"/>
      <c r="F6" s="510"/>
      <c r="L6" s="494" t="s">
        <v>528</v>
      </c>
    </row>
    <row r="7" spans="2:14" ht="24" customHeight="1">
      <c r="B7" s="511" t="s">
        <v>529</v>
      </c>
      <c r="C7" s="512"/>
      <c r="D7" s="512"/>
      <c r="E7" s="513">
        <v>2018</v>
      </c>
      <c r="F7" s="514">
        <f>E7+1</f>
        <v>2019</v>
      </c>
      <c r="L7" s="494" t="s">
        <v>530</v>
      </c>
      <c r="N7" s="494">
        <f>IF(E8="x",IF(F15&lt;E15,1,2),3)</f>
        <v>2</v>
      </c>
    </row>
    <row r="8" spans="2:14" ht="21" customHeight="1">
      <c r="B8" s="515" t="s">
        <v>531</v>
      </c>
      <c r="C8" s="516"/>
      <c r="D8" s="517"/>
      <c r="E8" s="518" t="s">
        <v>417</v>
      </c>
      <c r="F8" s="518" t="s">
        <v>417</v>
      </c>
      <c r="N8" s="519"/>
    </row>
    <row r="9" spans="2:14" ht="21" customHeight="1">
      <c r="B9" s="841" t="s">
        <v>532</v>
      </c>
      <c r="C9" s="842"/>
      <c r="D9" s="842"/>
      <c r="E9" s="520"/>
      <c r="F9" s="521"/>
      <c r="G9" s="195" t="str">
        <f>IF($E$8&lt;&gt;"x",IF(E9&lt;&gt;0,"&lt;&lt;Error! Indicates Borrower did not own business in prior year!","")," ")</f>
        <v xml:space="preserve"> </v>
      </c>
    </row>
    <row r="10" spans="2:14" ht="21" customHeight="1">
      <c r="B10" s="843" t="s">
        <v>533</v>
      </c>
      <c r="C10" s="844"/>
      <c r="D10" s="844"/>
      <c r="E10" s="522">
        <v>0</v>
      </c>
      <c r="F10" s="523">
        <v>0</v>
      </c>
      <c r="G10" s="194" t="str">
        <f>IF($E$8&lt;&gt;"x",IF(E10&lt;&gt;0,"&lt;&lt;Error! Indicates Borrower did not own business in prior year!","")," ")</f>
        <v xml:space="preserve"> </v>
      </c>
    </row>
    <row r="11" spans="2:14" ht="26.25" customHeight="1">
      <c r="B11" s="845" t="s">
        <v>534</v>
      </c>
      <c r="C11" s="846"/>
      <c r="D11" s="846"/>
      <c r="E11" s="522">
        <v>0</v>
      </c>
      <c r="F11" s="523">
        <v>0</v>
      </c>
      <c r="G11" s="524">
        <f>IF(E14&lt;0,1,0)</f>
        <v>0</v>
      </c>
      <c r="H11" s="195" t="str">
        <f>IF($E$8&lt;&gt;"x",IF(E11&lt;&gt;0,"&lt;&lt;Error! Indicates Borrower did not own business in prior year!","")," ")</f>
        <v xml:space="preserve"> </v>
      </c>
    </row>
    <row r="12" spans="2:14" ht="18.75" customHeight="1">
      <c r="B12" s="845" t="s">
        <v>535</v>
      </c>
      <c r="C12" s="846"/>
      <c r="D12" s="846"/>
      <c r="E12" s="522">
        <v>0</v>
      </c>
      <c r="F12" s="523">
        <v>0</v>
      </c>
      <c r="G12" s="524">
        <f>IF(F14&lt;0,1,0)</f>
        <v>0</v>
      </c>
      <c r="H12" s="195" t="str">
        <f>IF($E$8&lt;&gt;"x",IF(E12&lt;&gt;0,"&lt;&lt;Error! Indicates Borrower did not own business in prior year!","")," ")</f>
        <v xml:space="preserve"> </v>
      </c>
    </row>
    <row r="13" spans="2:14" ht="18.75" customHeight="1">
      <c r="B13" s="843" t="s">
        <v>536</v>
      </c>
      <c r="C13" s="844"/>
      <c r="D13" s="844"/>
      <c r="E13" s="522"/>
      <c r="F13" s="523"/>
      <c r="G13" s="524">
        <f>IF(F15&lt;0,1,0)</f>
        <v>0</v>
      </c>
      <c r="H13" s="195" t="str">
        <f>IF($E$8&lt;&gt;"x",IF(E13&lt;&gt;0,"&lt;&lt;Error! Indicates Borrower did not own business in prior year!","")," ")</f>
        <v xml:space="preserve"> </v>
      </c>
    </row>
    <row r="14" spans="2:14" ht="27" customHeight="1">
      <c r="B14" s="847" t="s">
        <v>537</v>
      </c>
      <c r="C14" s="848"/>
      <c r="D14" s="848"/>
      <c r="E14" s="525">
        <v>0</v>
      </c>
      <c r="F14" s="526">
        <v>0</v>
      </c>
      <c r="G14" s="527" t="str">
        <f>IF(G11+G12&gt;0, "&lt;&lt;&lt;Error Must Be Entered As Positive Number", " ")</f>
        <v xml:space="preserve"> </v>
      </c>
      <c r="H14" s="528"/>
    </row>
    <row r="15" spans="2:14" ht="18" customHeight="1">
      <c r="B15" s="843" t="s">
        <v>538</v>
      </c>
      <c r="C15" s="844"/>
      <c r="D15" s="844"/>
      <c r="E15" s="529">
        <f>SUM(E9:E13)-E14</f>
        <v>0</v>
      </c>
      <c r="F15" s="530">
        <f>SUM(F9:F13)-F14</f>
        <v>0</v>
      </c>
      <c r="G15" s="194" t="str">
        <f>IF($E$8&lt;&gt;"x",IF(E14&lt;&gt;0,"&lt;&lt;Error! Indicates Borrower did not own business in prior year!","")," ")</f>
        <v xml:space="preserve"> </v>
      </c>
    </row>
    <row r="16" spans="2:14" ht="19.5" customHeight="1">
      <c r="B16" s="843" t="s">
        <v>539</v>
      </c>
      <c r="C16" s="844"/>
      <c r="D16" s="844"/>
      <c r="E16" s="844"/>
      <c r="F16" s="531">
        <f>IF(N7=1,F15,+F15+E15)</f>
        <v>0</v>
      </c>
    </row>
    <row r="17" spans="2:15" ht="19.5" customHeight="1" thickBot="1">
      <c r="B17" s="849" t="s">
        <v>540</v>
      </c>
      <c r="C17" s="850"/>
      <c r="D17" s="850"/>
      <c r="E17" s="850"/>
      <c r="F17" s="532">
        <f>IF(N7=3,12,IF(N7=1,12,24))</f>
        <v>24</v>
      </c>
    </row>
    <row r="18" spans="2:15" ht="19.5" customHeight="1" thickBot="1">
      <c r="B18" s="533" t="s">
        <v>541</v>
      </c>
      <c r="C18" s="534"/>
      <c r="D18" s="534"/>
      <c r="E18" s="534"/>
      <c r="F18" s="535">
        <f>ROUNDUP(F16/F17,0)</f>
        <v>0</v>
      </c>
    </row>
    <row r="19" spans="2:15" s="537" customFormat="1" ht="29.25" customHeight="1">
      <c r="B19" s="851" t="s">
        <v>542</v>
      </c>
      <c r="C19" s="851"/>
      <c r="D19" s="851"/>
      <c r="E19" s="851"/>
      <c r="F19" s="851"/>
      <c r="G19" s="536"/>
      <c r="H19" s="536"/>
      <c r="I19" s="536"/>
      <c r="J19" s="536"/>
      <c r="K19" s="536"/>
      <c r="L19" s="536"/>
      <c r="M19" s="536"/>
      <c r="N19" s="536"/>
      <c r="O19" s="536"/>
    </row>
    <row r="20" spans="2:15" s="537" customFormat="1" ht="29.25" customHeight="1">
      <c r="B20" s="851" t="s">
        <v>543</v>
      </c>
      <c r="C20" s="851"/>
      <c r="D20" s="851"/>
      <c r="E20" s="851"/>
      <c r="F20" s="851"/>
      <c r="G20" s="536"/>
      <c r="H20" s="536"/>
      <c r="I20" s="536"/>
      <c r="J20" s="536"/>
      <c r="K20" s="536"/>
      <c r="L20" s="536"/>
      <c r="M20" s="536"/>
      <c r="N20" s="536"/>
      <c r="O20" s="536"/>
    </row>
    <row r="21" spans="2:15" ht="11.25" customHeight="1">
      <c r="B21" s="538"/>
      <c r="C21" s="538"/>
      <c r="D21" s="538"/>
      <c r="E21" s="538"/>
      <c r="F21" s="196"/>
    </row>
    <row r="22" spans="2:15" ht="19.5" customHeight="1">
      <c r="B22" s="838" t="s">
        <v>544</v>
      </c>
      <c r="C22" s="839"/>
      <c r="D22" s="839"/>
      <c r="E22" s="839"/>
      <c r="F22" s="840"/>
    </row>
    <row r="23" spans="2:15" ht="19.5" customHeight="1">
      <c r="B23" s="826" t="s">
        <v>545</v>
      </c>
      <c r="C23" s="827"/>
      <c r="D23" s="827"/>
      <c r="E23" s="827"/>
      <c r="F23" s="539">
        <f>+F16</f>
        <v>0</v>
      </c>
    </row>
    <row r="24" spans="2:15" ht="19.5" customHeight="1">
      <c r="B24" s="826" t="s">
        <v>546</v>
      </c>
      <c r="C24" s="827"/>
      <c r="D24" s="827"/>
      <c r="E24" s="827"/>
      <c r="F24" s="540">
        <f>+F17</f>
        <v>24</v>
      </c>
    </row>
    <row r="25" spans="2:15" ht="19.5" customHeight="1">
      <c r="B25" s="826" t="s">
        <v>547</v>
      </c>
      <c r="C25" s="827"/>
      <c r="D25" s="827"/>
      <c r="E25" s="827"/>
      <c r="F25" s="541">
        <f>ROUNDUP(F23/F24,0)</f>
        <v>0</v>
      </c>
    </row>
    <row r="26" spans="2:15" ht="25.5" customHeight="1" thickBot="1">
      <c r="B26" s="828" t="s">
        <v>548</v>
      </c>
      <c r="C26" s="828"/>
      <c r="D26" s="828"/>
      <c r="E26" s="828"/>
      <c r="F26" s="828"/>
      <c r="H26" s="542">
        <v>0</v>
      </c>
      <c r="I26" s="542"/>
      <c r="J26" s="542" t="s">
        <v>549</v>
      </c>
    </row>
    <row r="27" spans="2:15" ht="14.25" customHeight="1" thickBot="1">
      <c r="B27" s="533"/>
      <c r="C27" s="534"/>
      <c r="D27" s="543" t="s">
        <v>550</v>
      </c>
      <c r="E27" s="544" t="e">
        <f>+IF(H26,H27,H28)</f>
        <v>#DIV/0!</v>
      </c>
      <c r="F27" s="494">
        <f>+IF(D13&gt;C13,F30,F32)*-1</f>
        <v>0</v>
      </c>
      <c r="H27" s="545" t="e">
        <v>#DIV/0!</v>
      </c>
      <c r="I27" s="542"/>
      <c r="J27" s="542" t="s">
        <v>551</v>
      </c>
    </row>
    <row r="28" spans="2:15" ht="39.950000000000003" customHeight="1">
      <c r="B28" s="829" t="str">
        <f>IF(E15=0,"",IF(F23&lt;0,CONCATENATE("Schedule C Income reflects a Net Loss from ",C5,".  The Net Loss Amount of ",F18," must be deducted from borrower's qualifying income."),IF(AND(E15&gt;F15,(((E15-F15)/E15)&gt;0.25)),CONCATENATE("Decrease in income is 25% or greater.  Schedule C income from ",C5," must be closely evaluated."),IF(AND(E15&gt;F15,(((E15-F15)/E15)&lt;0.25)),CONCATENATE("Decrease in Schedule C income from ",C5," is less than 25%.  Underwriter will determine if this income can be used in qualifying."),IF(AND(F15&gt;E15,F18&lt;1000),CONCATENATE("Average Schedule C Earnings in the amount of ",TEXT(F18,"$000")," as calculated for the ",F17," month period above may be used in qualifying."),CONCATENATE("Average Schedule C Earnings in the amount of ",TEXT(F18,"$0,000")," as calculated for the ",F17," month period above may be used in qualifying."))))))</f>
        <v/>
      </c>
      <c r="C28" s="829"/>
      <c r="D28" s="829"/>
      <c r="E28" s="829"/>
      <c r="F28" s="829"/>
      <c r="H28" s="546" t="e">
        <v>#DIV/0!</v>
      </c>
      <c r="I28" s="542"/>
      <c r="J28" s="542" t="s">
        <v>552</v>
      </c>
    </row>
    <row r="29" spans="2:15" ht="53.25" customHeight="1">
      <c r="B29" s="830" t="str">
        <f>IF(E15=0," ",IF(((H27)&gt;=20),"For FHA loans, HUD requires a manual downgrade when business income decrease is greater than 20%  and the loan must be manually underwritten.  Must meet all of HUD and Covius manual underwriting requirements."," "))</f>
        <v xml:space="preserve"> </v>
      </c>
      <c r="C29" s="830"/>
      <c r="D29" s="830"/>
      <c r="E29" s="830"/>
      <c r="F29" s="830"/>
      <c r="H29" s="542">
        <v>0</v>
      </c>
      <c r="I29" s="542"/>
      <c r="J29" s="542" t="s">
        <v>553</v>
      </c>
    </row>
    <row r="30" spans="2:15" ht="15" customHeight="1">
      <c r="B30" s="831" t="str">
        <f>IF(E8="X",IF(N7=1, "Income shows as declining, worst case figures calculated above."," ")," ")</f>
        <v xml:space="preserve"> </v>
      </c>
      <c r="C30" s="831"/>
      <c r="D30" s="831"/>
      <c r="E30" s="831"/>
      <c r="F30" s="831"/>
    </row>
    <row r="31" spans="2:15" ht="29.25" customHeight="1">
      <c r="B31" s="832" t="str">
        <f>IF(E8&lt;&gt;"X","Worksheet indicates that borrower did not own business in prior tax year.  Underwriter must provide explanation in Note why 2 year history is not required."," ")</f>
        <v xml:space="preserve"> </v>
      </c>
      <c r="C31" s="832"/>
      <c r="D31" s="832"/>
      <c r="E31" s="832"/>
      <c r="F31" s="832"/>
    </row>
    <row r="32" spans="2:15">
      <c r="B32" s="833"/>
      <c r="C32" s="833"/>
      <c r="D32" s="833"/>
      <c r="E32" s="833"/>
      <c r="F32" s="833"/>
    </row>
    <row r="33" spans="2:11">
      <c r="B33" s="547" t="s">
        <v>554</v>
      </c>
      <c r="C33" s="834"/>
      <c r="D33" s="834"/>
      <c r="E33" s="834"/>
      <c r="F33" s="834"/>
    </row>
    <row r="34" spans="2:11" ht="117" customHeight="1">
      <c r="B34" s="835"/>
      <c r="C34" s="836"/>
      <c r="D34" s="836"/>
      <c r="E34" s="836"/>
      <c r="F34" s="837"/>
    </row>
    <row r="35" spans="2:11" ht="14.1" customHeight="1">
      <c r="B35" s="824">
        <f ca="1">NOW()</f>
        <v>45454.728483101855</v>
      </c>
      <c r="C35" s="825"/>
      <c r="D35" s="825"/>
      <c r="E35" s="825"/>
      <c r="F35" s="825"/>
      <c r="I35" s="548"/>
      <c r="J35" s="548"/>
      <c r="K35" s="548"/>
    </row>
    <row r="36" spans="2:11">
      <c r="I36" s="548"/>
      <c r="J36" s="548"/>
      <c r="K36" s="548"/>
    </row>
    <row r="37" spans="2:11">
      <c r="I37" s="548"/>
      <c r="J37" s="548"/>
      <c r="K37" s="548"/>
    </row>
    <row r="38" spans="2:11">
      <c r="I38" s="548"/>
      <c r="J38" s="548"/>
      <c r="K38" s="548"/>
    </row>
  </sheetData>
  <mergeCells count="29">
    <mergeCell ref="C5:F5"/>
    <mergeCell ref="D1:F1"/>
    <mergeCell ref="B2:F2"/>
    <mergeCell ref="B3:F3"/>
    <mergeCell ref="C4:D4"/>
    <mergeCell ref="B22:F22"/>
    <mergeCell ref="B9:D9"/>
    <mergeCell ref="B10:D10"/>
    <mergeCell ref="B11:D11"/>
    <mergeCell ref="B12:D12"/>
    <mergeCell ref="B13:D13"/>
    <mergeCell ref="B14:D14"/>
    <mergeCell ref="B15:D15"/>
    <mergeCell ref="B16:E16"/>
    <mergeCell ref="B17:E17"/>
    <mergeCell ref="B19:F19"/>
    <mergeCell ref="B20:F20"/>
    <mergeCell ref="B35:F35"/>
    <mergeCell ref="B23:E23"/>
    <mergeCell ref="B24:E24"/>
    <mergeCell ref="B25:E25"/>
    <mergeCell ref="B26:F26"/>
    <mergeCell ref="B28:F28"/>
    <mergeCell ref="B29:F29"/>
    <mergeCell ref="B30:F30"/>
    <mergeCell ref="B31:F31"/>
    <mergeCell ref="B32:F32"/>
    <mergeCell ref="C33:F33"/>
    <mergeCell ref="B34:F34"/>
  </mergeCells>
  <conditionalFormatting sqref="B28:F28 B29">
    <cfRule type="expression" dxfId="3" priority="4" stopIfTrue="1">
      <formula>E15&gt;F15</formula>
    </cfRule>
  </conditionalFormatting>
  <conditionalFormatting sqref="C4 F4 C5:F5">
    <cfRule type="expression" dxfId="2" priority="3">
      <formula>ISBLANK(C4)</formula>
    </cfRule>
  </conditionalFormatting>
  <conditionalFormatting sqref="E27">
    <cfRule type="expression" dxfId="1" priority="1">
      <formula>$E$27&gt;0</formula>
    </cfRule>
    <cfRule type="expression" dxfId="0" priority="2">
      <formula>$E$27&lt;0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27CDE"/>
  </sheetPr>
  <dimension ref="A1:Q40"/>
  <sheetViews>
    <sheetView zoomScale="90" zoomScaleNormal="90" workbookViewId="0">
      <selection activeCell="F27" sqref="F27"/>
    </sheetView>
  </sheetViews>
  <sheetFormatPr defaultColWidth="9.140625" defaultRowHeight="12.75"/>
  <cols>
    <col min="1" max="1" width="5.85546875" style="109" customWidth="1"/>
    <col min="2" max="2" width="9" style="109" customWidth="1"/>
    <col min="3" max="3" width="51.5703125" style="109" customWidth="1"/>
    <col min="4" max="4" width="10.85546875" style="109" customWidth="1"/>
    <col min="5" max="13" width="18.140625" style="109" customWidth="1"/>
    <col min="14" max="14" width="17.140625" style="109" customWidth="1"/>
    <col min="15" max="15" width="1.85546875" style="109" customWidth="1"/>
    <col min="16" max="16" width="19.140625" style="109" customWidth="1"/>
    <col min="17" max="17" width="13" style="109" customWidth="1"/>
    <col min="18" max="16384" width="9.140625" style="109"/>
  </cols>
  <sheetData>
    <row r="1" spans="1:14" ht="6" customHeight="1">
      <c r="A1" s="126"/>
      <c r="B1" s="110"/>
      <c r="C1" s="110"/>
      <c r="D1" s="110"/>
      <c r="E1" s="111"/>
      <c r="F1" s="111"/>
      <c r="G1" s="111"/>
      <c r="H1" s="111"/>
      <c r="I1" s="111"/>
      <c r="J1" s="111"/>
      <c r="K1" s="111"/>
      <c r="L1" s="111"/>
      <c r="M1" s="111"/>
      <c r="N1" s="110"/>
    </row>
    <row r="2" spans="1:14" ht="32.25" customHeight="1">
      <c r="A2" s="910" t="s">
        <v>470</v>
      </c>
      <c r="B2" s="911"/>
      <c r="C2" s="911"/>
      <c r="D2" s="911"/>
      <c r="E2" s="911"/>
      <c r="F2" s="911"/>
      <c r="G2" s="911"/>
      <c r="H2" s="911"/>
      <c r="I2" s="911"/>
      <c r="J2" s="911"/>
      <c r="K2" s="911"/>
      <c r="L2" s="911"/>
      <c r="M2" s="911"/>
      <c r="N2" s="912"/>
    </row>
    <row r="3" spans="1:14" ht="24" customHeight="1">
      <c r="A3" s="913" t="s">
        <v>426</v>
      </c>
      <c r="B3" s="914"/>
      <c r="C3" s="915"/>
      <c r="D3" s="127" t="s">
        <v>430</v>
      </c>
      <c r="E3" s="128" t="s">
        <v>471</v>
      </c>
      <c r="F3" s="128" t="s">
        <v>471</v>
      </c>
      <c r="G3" s="128" t="s">
        <v>471</v>
      </c>
      <c r="H3" s="128" t="s">
        <v>471</v>
      </c>
      <c r="I3" s="128" t="s">
        <v>471</v>
      </c>
      <c r="J3" s="128" t="s">
        <v>471</v>
      </c>
      <c r="K3" s="128" t="s">
        <v>471</v>
      </c>
      <c r="L3" s="128" t="s">
        <v>471</v>
      </c>
      <c r="M3" s="128" t="s">
        <v>471</v>
      </c>
      <c r="N3" s="129" t="s">
        <v>471</v>
      </c>
    </row>
    <row r="4" spans="1:14" ht="12.75" customHeight="1">
      <c r="A4" s="112" t="s">
        <v>427</v>
      </c>
      <c r="B4" s="130"/>
      <c r="C4" s="131"/>
      <c r="D4" s="132" t="s">
        <v>428</v>
      </c>
      <c r="E4" s="133"/>
      <c r="F4" s="133"/>
      <c r="G4" s="133"/>
      <c r="H4" s="133"/>
      <c r="I4" s="133"/>
      <c r="J4" s="133"/>
      <c r="K4" s="133"/>
      <c r="L4" s="133"/>
      <c r="M4" s="133"/>
      <c r="N4" s="134"/>
    </row>
    <row r="5" spans="1:14" ht="13.5" customHeight="1">
      <c r="A5" s="135" t="s">
        <v>472</v>
      </c>
      <c r="B5" s="136"/>
      <c r="C5" s="137"/>
      <c r="D5" s="138" t="s">
        <v>429</v>
      </c>
      <c r="E5" s="139"/>
      <c r="F5" s="139"/>
      <c r="G5" s="139"/>
      <c r="H5" s="139"/>
      <c r="I5" s="139"/>
      <c r="J5" s="139"/>
      <c r="K5" s="139"/>
      <c r="L5" s="139"/>
      <c r="M5" s="139"/>
      <c r="N5" s="134"/>
    </row>
    <row r="6" spans="1:14" ht="26.25" customHeight="1">
      <c r="A6" s="916" t="s">
        <v>473</v>
      </c>
      <c r="B6" s="917"/>
      <c r="C6" s="917"/>
      <c r="D6" s="918"/>
      <c r="E6" s="917"/>
      <c r="F6" s="917"/>
      <c r="G6" s="917"/>
      <c r="H6" s="917"/>
      <c r="I6" s="917"/>
      <c r="J6" s="917"/>
      <c r="K6" s="917"/>
      <c r="L6" s="917"/>
      <c r="M6" s="917"/>
      <c r="N6" s="919"/>
    </row>
    <row r="7" spans="1:14" ht="12.95" customHeight="1">
      <c r="A7" s="901" t="s">
        <v>431</v>
      </c>
      <c r="B7" s="902"/>
      <c r="C7" s="903"/>
      <c r="D7" s="140" t="s">
        <v>432</v>
      </c>
      <c r="E7" s="141">
        <v>12</v>
      </c>
      <c r="F7" s="141">
        <v>12</v>
      </c>
      <c r="G7" s="141">
        <v>12</v>
      </c>
      <c r="H7" s="141">
        <v>12</v>
      </c>
      <c r="I7" s="141">
        <v>12</v>
      </c>
      <c r="J7" s="141">
        <v>12</v>
      </c>
      <c r="K7" s="141">
        <v>12</v>
      </c>
      <c r="L7" s="141">
        <v>12</v>
      </c>
      <c r="M7" s="141">
        <v>12</v>
      </c>
      <c r="N7" s="142">
        <v>12</v>
      </c>
    </row>
    <row r="8" spans="1:14" ht="27" customHeight="1">
      <c r="A8" s="920" t="s">
        <v>474</v>
      </c>
      <c r="B8" s="918"/>
      <c r="C8" s="918"/>
      <c r="D8" s="918"/>
      <c r="E8" s="918"/>
      <c r="F8" s="918"/>
      <c r="G8" s="918"/>
      <c r="H8" s="918"/>
      <c r="I8" s="918"/>
      <c r="J8" s="918"/>
      <c r="K8" s="918"/>
      <c r="L8" s="918"/>
      <c r="M8" s="918"/>
      <c r="N8" s="919"/>
    </row>
    <row r="9" spans="1:14" ht="12.95" customHeight="1">
      <c r="A9" s="921" t="s">
        <v>433</v>
      </c>
      <c r="B9" s="922"/>
      <c r="C9" s="922"/>
      <c r="D9" s="922"/>
      <c r="E9" s="922"/>
      <c r="F9" s="922"/>
      <c r="G9" s="922"/>
      <c r="H9" s="922"/>
      <c r="I9" s="922"/>
      <c r="J9" s="922"/>
      <c r="K9" s="922"/>
      <c r="L9" s="922"/>
      <c r="M9" s="922"/>
      <c r="N9" s="923"/>
    </row>
    <row r="10" spans="1:14" ht="14.1" customHeight="1">
      <c r="A10" s="115" t="s">
        <v>434</v>
      </c>
      <c r="B10" s="899" t="s">
        <v>475</v>
      </c>
      <c r="C10" s="900"/>
      <c r="D10" s="143" t="s">
        <v>430</v>
      </c>
      <c r="E10" s="117"/>
      <c r="F10" s="116"/>
      <c r="G10" s="116"/>
      <c r="H10" s="116"/>
      <c r="I10" s="116"/>
      <c r="J10" s="116"/>
      <c r="K10" s="116"/>
      <c r="L10" s="116"/>
      <c r="M10" s="116"/>
      <c r="N10" s="116"/>
    </row>
    <row r="11" spans="1:14" ht="14.1" customHeight="1">
      <c r="A11" s="115" t="s">
        <v>435</v>
      </c>
      <c r="B11" s="899" t="s">
        <v>436</v>
      </c>
      <c r="C11" s="900"/>
      <c r="D11" s="144" t="s">
        <v>437</v>
      </c>
      <c r="E11" s="117"/>
      <c r="F11" s="116"/>
      <c r="G11" s="116"/>
      <c r="H11" s="116"/>
      <c r="I11" s="116"/>
      <c r="J11" s="116"/>
      <c r="K11" s="116"/>
      <c r="L11" s="116"/>
      <c r="M11" s="116"/>
      <c r="N11" s="116"/>
    </row>
    <row r="12" spans="1:14" ht="14.1" customHeight="1">
      <c r="A12" s="115" t="s">
        <v>438</v>
      </c>
      <c r="B12" s="899" t="s">
        <v>439</v>
      </c>
      <c r="C12" s="900"/>
      <c r="D12" s="144" t="s">
        <v>440</v>
      </c>
      <c r="E12" s="117"/>
      <c r="F12" s="116"/>
      <c r="G12" s="116"/>
      <c r="H12" s="116"/>
      <c r="I12" s="116"/>
      <c r="J12" s="116"/>
      <c r="K12" s="116"/>
      <c r="L12" s="116"/>
      <c r="M12" s="116"/>
      <c r="N12" s="116"/>
    </row>
    <row r="13" spans="1:14" ht="14.1" customHeight="1">
      <c r="A13" s="115" t="s">
        <v>441</v>
      </c>
      <c r="B13" s="899" t="s">
        <v>442</v>
      </c>
      <c r="C13" s="900"/>
      <c r="D13" s="144" t="s">
        <v>440</v>
      </c>
      <c r="E13" s="117"/>
      <c r="F13" s="116"/>
      <c r="G13" s="116"/>
      <c r="H13" s="116"/>
      <c r="I13" s="116"/>
      <c r="J13" s="116"/>
      <c r="K13" s="116"/>
      <c r="L13" s="116"/>
      <c r="M13" s="116"/>
      <c r="N13" s="116"/>
    </row>
    <row r="14" spans="1:14" ht="14.1" customHeight="1">
      <c r="A14" s="115" t="s">
        <v>443</v>
      </c>
      <c r="B14" s="899" t="s">
        <v>444</v>
      </c>
      <c r="C14" s="900"/>
      <c r="D14" s="144" t="s">
        <v>440</v>
      </c>
      <c r="E14" s="117"/>
      <c r="F14" s="116"/>
      <c r="G14" s="116"/>
      <c r="H14" s="116"/>
      <c r="I14" s="116"/>
      <c r="J14" s="116"/>
      <c r="K14" s="116"/>
      <c r="L14" s="116"/>
      <c r="M14" s="116"/>
      <c r="N14" s="116"/>
    </row>
    <row r="15" spans="1:14" ht="27" customHeight="1">
      <c r="A15" s="115" t="s">
        <v>445</v>
      </c>
      <c r="B15" s="866" t="s">
        <v>446</v>
      </c>
      <c r="C15" s="868"/>
      <c r="D15" s="144" t="s">
        <v>440</v>
      </c>
      <c r="E15" s="117"/>
      <c r="F15" s="116"/>
      <c r="G15" s="116"/>
      <c r="H15" s="116"/>
      <c r="I15" s="116"/>
      <c r="J15" s="116"/>
      <c r="K15" s="116"/>
      <c r="L15" s="116"/>
      <c r="M15" s="116"/>
      <c r="N15" s="116"/>
    </row>
    <row r="16" spans="1:14" ht="14.1" customHeight="1">
      <c r="A16" s="115" t="s">
        <v>447</v>
      </c>
      <c r="B16" s="899" t="s">
        <v>448</v>
      </c>
      <c r="C16" s="900"/>
      <c r="D16" s="144" t="s">
        <v>440</v>
      </c>
      <c r="E16" s="117"/>
      <c r="F16" s="116"/>
      <c r="G16" s="116"/>
      <c r="H16" s="116"/>
      <c r="I16" s="116"/>
      <c r="J16" s="116"/>
      <c r="K16" s="116"/>
      <c r="L16" s="116"/>
      <c r="M16" s="116"/>
      <c r="N16" s="116"/>
    </row>
    <row r="17" spans="1:17" ht="28.5" customHeight="1">
      <c r="A17" s="115" t="s">
        <v>449</v>
      </c>
      <c r="B17" s="866" t="s">
        <v>450</v>
      </c>
      <c r="C17" s="868"/>
      <c r="D17" s="144" t="s">
        <v>440</v>
      </c>
      <c r="E17" s="117"/>
      <c r="F17" s="116"/>
      <c r="G17" s="116"/>
      <c r="H17" s="116"/>
      <c r="I17" s="116"/>
      <c r="J17" s="116"/>
      <c r="K17" s="116"/>
      <c r="L17" s="116"/>
      <c r="M17" s="116"/>
      <c r="N17" s="116"/>
    </row>
    <row r="18" spans="1:17" ht="14.1" customHeight="1">
      <c r="A18" s="145"/>
      <c r="B18" s="899" t="s">
        <v>451</v>
      </c>
      <c r="C18" s="900"/>
      <c r="D18" s="144" t="s">
        <v>254</v>
      </c>
      <c r="E18" s="146">
        <f>+E10-E11+E12+E13+E14+E15+E16+E17</f>
        <v>0</v>
      </c>
      <c r="F18" s="146">
        <f t="shared" ref="F18:N18" si="0">+F10-F11+F12+F13+F14+F15+F16+F17</f>
        <v>0</v>
      </c>
      <c r="G18" s="146">
        <f t="shared" si="0"/>
        <v>0</v>
      </c>
      <c r="H18" s="146">
        <f t="shared" si="0"/>
        <v>0</v>
      </c>
      <c r="I18" s="146">
        <f t="shared" si="0"/>
        <v>0</v>
      </c>
      <c r="J18" s="146">
        <f t="shared" si="0"/>
        <v>0</v>
      </c>
      <c r="K18" s="146">
        <f t="shared" ref="K18" si="1">+K10-K11+K12+K13+K14+K15+K16+K17</f>
        <v>0</v>
      </c>
      <c r="L18" s="146">
        <f t="shared" ref="L18" si="2">+L10-L11+L12+L13+L14+L15+L16+L17</f>
        <v>0</v>
      </c>
      <c r="M18" s="146">
        <f t="shared" si="0"/>
        <v>0</v>
      </c>
      <c r="N18" s="146">
        <f t="shared" si="0"/>
        <v>0</v>
      </c>
    </row>
    <row r="19" spans="1:17" ht="15.75" customHeight="1">
      <c r="A19" s="147" t="s">
        <v>452</v>
      </c>
      <c r="B19" s="899" t="s">
        <v>453</v>
      </c>
      <c r="C19" s="900"/>
      <c r="D19" s="144" t="s">
        <v>454</v>
      </c>
      <c r="E19" s="148">
        <f>+E7</f>
        <v>12</v>
      </c>
      <c r="F19" s="148">
        <f t="shared" ref="F19:N19" si="3">+F7</f>
        <v>12</v>
      </c>
      <c r="G19" s="148">
        <f t="shared" si="3"/>
        <v>12</v>
      </c>
      <c r="H19" s="148">
        <f t="shared" si="3"/>
        <v>12</v>
      </c>
      <c r="I19" s="148">
        <f t="shared" si="3"/>
        <v>12</v>
      </c>
      <c r="J19" s="148">
        <f t="shared" si="3"/>
        <v>12</v>
      </c>
      <c r="K19" s="148">
        <f t="shared" ref="K19:L19" si="4">+K7</f>
        <v>12</v>
      </c>
      <c r="L19" s="148">
        <f t="shared" si="4"/>
        <v>12</v>
      </c>
      <c r="M19" s="148">
        <f t="shared" si="3"/>
        <v>12</v>
      </c>
      <c r="N19" s="148">
        <f t="shared" si="3"/>
        <v>12</v>
      </c>
    </row>
    <row r="20" spans="1:17" ht="14.1" customHeight="1">
      <c r="A20" s="145"/>
      <c r="B20" s="899" t="s">
        <v>476</v>
      </c>
      <c r="C20" s="900"/>
      <c r="D20" s="144" t="s">
        <v>254</v>
      </c>
      <c r="E20" s="146">
        <f>+E18/E19</f>
        <v>0</v>
      </c>
      <c r="F20" s="146">
        <f t="shared" ref="F20:N20" si="5">+F18/F19</f>
        <v>0</v>
      </c>
      <c r="G20" s="146">
        <f t="shared" si="5"/>
        <v>0</v>
      </c>
      <c r="H20" s="146">
        <f t="shared" si="5"/>
        <v>0</v>
      </c>
      <c r="I20" s="146">
        <f t="shared" si="5"/>
        <v>0</v>
      </c>
      <c r="J20" s="146">
        <f t="shared" si="5"/>
        <v>0</v>
      </c>
      <c r="K20" s="146">
        <f t="shared" ref="K20" si="6">+K18/K19</f>
        <v>0</v>
      </c>
      <c r="L20" s="146">
        <f t="shared" ref="L20" si="7">+L18/L19</f>
        <v>0</v>
      </c>
      <c r="M20" s="146">
        <f t="shared" si="5"/>
        <v>0</v>
      </c>
      <c r="N20" s="146">
        <f t="shared" si="5"/>
        <v>0</v>
      </c>
    </row>
    <row r="21" spans="1:17" ht="27.75" customHeight="1">
      <c r="A21" s="147" t="s">
        <v>477</v>
      </c>
      <c r="B21" s="899" t="s">
        <v>478</v>
      </c>
      <c r="C21" s="900"/>
      <c r="D21" s="144" t="s">
        <v>437</v>
      </c>
      <c r="E21" s="117"/>
      <c r="F21" s="116"/>
      <c r="G21" s="116"/>
      <c r="H21" s="116"/>
      <c r="I21" s="116"/>
      <c r="J21" s="116"/>
      <c r="K21" s="116"/>
      <c r="L21" s="116"/>
      <c r="M21" s="116"/>
      <c r="N21" s="116"/>
    </row>
    <row r="22" spans="1:17" ht="14.1" customHeight="1">
      <c r="A22" s="901" t="s">
        <v>479</v>
      </c>
      <c r="B22" s="902"/>
      <c r="C22" s="903"/>
      <c r="D22" s="149" t="s">
        <v>432</v>
      </c>
      <c r="E22" s="146">
        <f>+E20-E21</f>
        <v>0</v>
      </c>
      <c r="F22" s="146">
        <f t="shared" ref="F22:N22" si="8">+F20-F21</f>
        <v>0</v>
      </c>
      <c r="G22" s="146">
        <f t="shared" si="8"/>
        <v>0</v>
      </c>
      <c r="H22" s="146">
        <f t="shared" si="8"/>
        <v>0</v>
      </c>
      <c r="I22" s="146">
        <f t="shared" si="8"/>
        <v>0</v>
      </c>
      <c r="J22" s="146">
        <f t="shared" si="8"/>
        <v>0</v>
      </c>
      <c r="K22" s="146">
        <f t="shared" ref="K22" si="9">+K20-K21</f>
        <v>0</v>
      </c>
      <c r="L22" s="146">
        <f t="shared" ref="L22" si="10">+L20-L21</f>
        <v>0</v>
      </c>
      <c r="M22" s="146">
        <f t="shared" si="8"/>
        <v>0</v>
      </c>
      <c r="N22" s="146">
        <f t="shared" si="8"/>
        <v>0</v>
      </c>
    </row>
    <row r="23" spans="1:17" ht="40.5" customHeight="1">
      <c r="A23" s="904" t="s">
        <v>480</v>
      </c>
      <c r="B23" s="905"/>
      <c r="C23" s="905"/>
      <c r="D23" s="905"/>
      <c r="E23" s="906"/>
      <c r="F23" s="906"/>
      <c r="G23" s="906"/>
      <c r="H23" s="906"/>
      <c r="I23" s="906"/>
      <c r="J23" s="906"/>
      <c r="K23" s="906"/>
      <c r="L23" s="906"/>
      <c r="M23" s="906"/>
      <c r="N23" s="907"/>
    </row>
    <row r="24" spans="1:17" ht="39.75" customHeight="1">
      <c r="A24" s="150" t="s">
        <v>455</v>
      </c>
      <c r="B24" s="908" t="s">
        <v>481</v>
      </c>
      <c r="C24" s="909"/>
      <c r="D24" s="143" t="s">
        <v>430</v>
      </c>
      <c r="E24" s="151"/>
      <c r="F24" s="151"/>
      <c r="G24" s="151"/>
      <c r="H24" s="151"/>
      <c r="I24" s="151"/>
      <c r="J24" s="151"/>
      <c r="K24" s="151"/>
      <c r="L24" s="151"/>
      <c r="M24" s="151"/>
      <c r="N24" s="151"/>
    </row>
    <row r="25" spans="1:17" ht="29.25" customHeight="1">
      <c r="A25" s="150" t="s">
        <v>456</v>
      </c>
      <c r="B25" s="908" t="s">
        <v>482</v>
      </c>
      <c r="C25" s="909"/>
      <c r="D25" s="152" t="s">
        <v>457</v>
      </c>
      <c r="E25" s="153" t="s">
        <v>483</v>
      </c>
      <c r="F25" s="153" t="s">
        <v>483</v>
      </c>
      <c r="G25" s="153" t="s">
        <v>483</v>
      </c>
      <c r="H25" s="153" t="s">
        <v>483</v>
      </c>
      <c r="I25" s="153" t="s">
        <v>483</v>
      </c>
      <c r="J25" s="153" t="s">
        <v>483</v>
      </c>
      <c r="K25" s="153" t="s">
        <v>483</v>
      </c>
      <c r="L25" s="153" t="s">
        <v>483</v>
      </c>
      <c r="M25" s="153" t="s">
        <v>483</v>
      </c>
      <c r="N25" s="153" t="s">
        <v>483</v>
      </c>
    </row>
    <row r="26" spans="1:17" ht="14.1" customHeight="1">
      <c r="A26" s="154"/>
      <c r="B26" s="882" t="s">
        <v>484</v>
      </c>
      <c r="C26" s="883"/>
      <c r="D26" s="152" t="s">
        <v>254</v>
      </c>
      <c r="E26" s="155">
        <f>+E24*0.75</f>
        <v>0</v>
      </c>
      <c r="F26" s="155">
        <f t="shared" ref="F26:M26" si="11">+F24*0.75</f>
        <v>0</v>
      </c>
      <c r="G26" s="155">
        <f t="shared" si="11"/>
        <v>0</v>
      </c>
      <c r="H26" s="155">
        <f t="shared" si="11"/>
        <v>0</v>
      </c>
      <c r="I26" s="155">
        <f t="shared" si="11"/>
        <v>0</v>
      </c>
      <c r="J26" s="155">
        <f t="shared" si="11"/>
        <v>0</v>
      </c>
      <c r="K26" s="155">
        <f t="shared" si="11"/>
        <v>0</v>
      </c>
      <c r="L26" s="155">
        <f t="shared" si="11"/>
        <v>0</v>
      </c>
      <c r="M26" s="155">
        <f t="shared" si="11"/>
        <v>0</v>
      </c>
      <c r="N26" s="155">
        <f>+N24*0.75</f>
        <v>0</v>
      </c>
    </row>
    <row r="27" spans="1:17" ht="27.75" customHeight="1">
      <c r="A27" s="156" t="s">
        <v>459</v>
      </c>
      <c r="B27" s="882" t="s">
        <v>485</v>
      </c>
      <c r="C27" s="883"/>
      <c r="D27" s="152" t="s">
        <v>437</v>
      </c>
      <c r="E27" s="151"/>
      <c r="F27" s="151"/>
      <c r="G27" s="151"/>
      <c r="H27" s="151"/>
      <c r="I27" s="151"/>
      <c r="J27" s="151"/>
      <c r="K27" s="151"/>
      <c r="L27" s="151"/>
      <c r="M27" s="151"/>
      <c r="N27" s="151"/>
    </row>
    <row r="28" spans="1:17" ht="14.1" customHeight="1" thickBot="1">
      <c r="A28" s="884" t="s">
        <v>486</v>
      </c>
      <c r="B28" s="885"/>
      <c r="C28" s="886"/>
      <c r="D28" s="157" t="s">
        <v>432</v>
      </c>
      <c r="E28" s="158">
        <f>+E26-E27</f>
        <v>0</v>
      </c>
      <c r="F28" s="158">
        <f t="shared" ref="F28:M28" si="12">+F26-F27</f>
        <v>0</v>
      </c>
      <c r="G28" s="158">
        <f t="shared" si="12"/>
        <v>0</v>
      </c>
      <c r="H28" s="158">
        <f t="shared" si="12"/>
        <v>0</v>
      </c>
      <c r="I28" s="158">
        <f t="shared" si="12"/>
        <v>0</v>
      </c>
      <c r="J28" s="158">
        <f t="shared" si="12"/>
        <v>0</v>
      </c>
      <c r="K28" s="158">
        <f t="shared" ref="K28" si="13">+K26-K27</f>
        <v>0</v>
      </c>
      <c r="L28" s="158">
        <f t="shared" ref="L28" si="14">+L26-L27</f>
        <v>0</v>
      </c>
      <c r="M28" s="158">
        <f t="shared" si="12"/>
        <v>0</v>
      </c>
      <c r="N28" s="158">
        <f>+N26-N27</f>
        <v>0</v>
      </c>
    </row>
    <row r="29" spans="1:17" ht="12.95" customHeight="1" thickBot="1">
      <c r="A29" s="887" t="s">
        <v>487</v>
      </c>
      <c r="B29" s="888"/>
      <c r="C29" s="888"/>
      <c r="D29" s="888"/>
      <c r="E29" s="889"/>
      <c r="F29" s="889"/>
      <c r="G29" s="889"/>
      <c r="H29" s="889"/>
      <c r="I29" s="889"/>
      <c r="J29" s="889"/>
      <c r="K29" s="889"/>
      <c r="L29" s="889"/>
      <c r="M29" s="889"/>
      <c r="N29" s="890"/>
      <c r="P29" s="891" t="s">
        <v>460</v>
      </c>
      <c r="Q29" s="892"/>
    </row>
    <row r="30" spans="1:17" ht="40.5" customHeight="1">
      <c r="A30" s="893" t="s">
        <v>488</v>
      </c>
      <c r="B30" s="894"/>
      <c r="C30" s="894"/>
      <c r="D30" s="895"/>
      <c r="E30" s="896"/>
      <c r="F30" s="897"/>
      <c r="G30" s="897"/>
      <c r="H30" s="897"/>
      <c r="I30" s="897"/>
      <c r="J30" s="897"/>
      <c r="K30" s="897"/>
      <c r="L30" s="897"/>
      <c r="M30" s="897"/>
      <c r="N30" s="898"/>
      <c r="P30" s="118" t="s">
        <v>584</v>
      </c>
      <c r="Q30" s="244">
        <f>SUM(E22:N22)</f>
        <v>0</v>
      </c>
    </row>
    <row r="31" spans="1:17" ht="30" customHeight="1" thickBot="1">
      <c r="A31" s="866" t="s">
        <v>489</v>
      </c>
      <c r="B31" s="867"/>
      <c r="C31" s="867"/>
      <c r="D31" s="868"/>
      <c r="E31" s="869"/>
      <c r="F31" s="870"/>
      <c r="G31" s="870"/>
      <c r="H31" s="870"/>
      <c r="I31" s="870"/>
      <c r="J31" s="870"/>
      <c r="K31" s="870"/>
      <c r="L31" s="870"/>
      <c r="M31" s="870"/>
      <c r="N31" s="871"/>
      <c r="P31" s="120" t="s">
        <v>585</v>
      </c>
      <c r="Q31" s="245">
        <f>SUM(E28:N28)</f>
        <v>0</v>
      </c>
    </row>
    <row r="32" spans="1:17">
      <c r="A32" s="872" t="s">
        <v>463</v>
      </c>
      <c r="B32" s="873"/>
      <c r="C32" s="874" t="s">
        <v>464</v>
      </c>
      <c r="D32" s="875"/>
      <c r="E32" s="874" t="s">
        <v>465</v>
      </c>
      <c r="F32" s="876"/>
      <c r="G32" s="876"/>
      <c r="H32" s="876"/>
      <c r="I32" s="876"/>
      <c r="J32" s="876"/>
      <c r="K32" s="876"/>
      <c r="L32" s="876"/>
      <c r="M32" s="876"/>
      <c r="N32" s="875"/>
    </row>
    <row r="33" spans="1:17" ht="28.5" customHeight="1" thickBot="1">
      <c r="A33" s="877" t="s">
        <v>490</v>
      </c>
      <c r="B33" s="878"/>
      <c r="C33" s="879" t="s">
        <v>491</v>
      </c>
      <c r="D33" s="878"/>
      <c r="E33" s="879" t="s">
        <v>492</v>
      </c>
      <c r="F33" s="880"/>
      <c r="G33" s="880"/>
      <c r="H33" s="880"/>
      <c r="I33" s="880"/>
      <c r="J33" s="880"/>
      <c r="K33" s="880"/>
      <c r="L33" s="880"/>
      <c r="M33" s="880"/>
      <c r="N33" s="881"/>
      <c r="P33" s="120" t="s">
        <v>589</v>
      </c>
      <c r="Q33" s="245">
        <f>Q30+Q31</f>
        <v>0</v>
      </c>
    </row>
    <row r="34" spans="1:17" ht="27.75" customHeight="1">
      <c r="A34" s="860" t="s">
        <v>467</v>
      </c>
      <c r="B34" s="861"/>
      <c r="C34" s="862" t="s">
        <v>493</v>
      </c>
      <c r="D34" s="861"/>
      <c r="E34" s="862" t="s">
        <v>494</v>
      </c>
      <c r="F34" s="863"/>
      <c r="G34" s="863"/>
      <c r="H34" s="863"/>
      <c r="I34" s="863"/>
      <c r="J34" s="863"/>
      <c r="K34" s="863"/>
      <c r="L34" s="863"/>
      <c r="M34" s="863"/>
      <c r="N34" s="864"/>
    </row>
    <row r="35" spans="1:17" ht="8.25" customHeight="1">
      <c r="A35" s="122"/>
      <c r="B35" s="122"/>
      <c r="C35" s="122"/>
      <c r="D35" s="122"/>
      <c r="E35" s="122"/>
      <c r="F35" s="122"/>
      <c r="G35" s="122"/>
      <c r="H35" s="122"/>
      <c r="I35" s="122"/>
      <c r="J35" s="122"/>
      <c r="K35" s="122"/>
      <c r="L35" s="122"/>
      <c r="M35" s="122"/>
      <c r="N35" s="122"/>
    </row>
    <row r="36" spans="1:17">
      <c r="A36" s="123" t="s">
        <v>495</v>
      </c>
      <c r="B36" s="122"/>
      <c r="C36" s="122"/>
      <c r="D36" s="122"/>
      <c r="E36" s="122"/>
      <c r="F36" s="122"/>
      <c r="G36" s="122"/>
      <c r="H36" s="122"/>
      <c r="I36" s="122"/>
      <c r="J36" s="122"/>
      <c r="K36" s="122"/>
      <c r="L36" s="122"/>
      <c r="M36" s="122"/>
      <c r="N36" s="122"/>
    </row>
    <row r="37" spans="1:17" ht="105.75" customHeight="1">
      <c r="A37" s="865"/>
      <c r="B37" s="865"/>
      <c r="C37" s="865"/>
      <c r="D37" s="865"/>
      <c r="E37" s="865"/>
      <c r="F37" s="865"/>
      <c r="G37" s="865"/>
      <c r="H37" s="865"/>
      <c r="I37" s="865"/>
      <c r="J37" s="865"/>
      <c r="K37" s="865"/>
      <c r="L37" s="865"/>
      <c r="M37" s="865"/>
      <c r="N37" s="865"/>
    </row>
    <row r="38" spans="1:17" ht="6.75" customHeight="1">
      <c r="A38" s="122"/>
      <c r="B38" s="122"/>
      <c r="C38" s="122"/>
      <c r="D38" s="122"/>
      <c r="E38" s="122"/>
      <c r="F38" s="122"/>
      <c r="G38" s="122"/>
      <c r="H38" s="122"/>
      <c r="I38" s="122"/>
      <c r="J38" s="122"/>
      <c r="K38" s="122"/>
      <c r="L38" s="122"/>
      <c r="M38" s="122"/>
      <c r="N38" s="122"/>
    </row>
    <row r="39" spans="1:17" ht="15" customHeight="1">
      <c r="A39" s="124" t="s">
        <v>468</v>
      </c>
      <c r="B39" s="110"/>
      <c r="C39" s="110"/>
      <c r="D39" s="110"/>
      <c r="E39" s="125" t="s">
        <v>577</v>
      </c>
      <c r="F39" s="125"/>
      <c r="G39" s="125"/>
      <c r="H39" s="125"/>
      <c r="I39" s="125"/>
      <c r="J39" s="125"/>
      <c r="K39" s="125"/>
      <c r="L39" s="125"/>
      <c r="M39" s="125"/>
      <c r="N39" s="159">
        <v>44285</v>
      </c>
    </row>
    <row r="40" spans="1:17" ht="10.5" customHeight="1">
      <c r="A40" s="160" t="s">
        <v>496</v>
      </c>
      <c r="B40" s="110"/>
      <c r="C40" s="110"/>
      <c r="D40" s="110"/>
      <c r="E40" s="125" t="s">
        <v>469</v>
      </c>
      <c r="F40" s="125"/>
      <c r="G40" s="125"/>
      <c r="H40" s="125"/>
      <c r="I40" s="125"/>
      <c r="J40" s="125"/>
      <c r="K40" s="125"/>
      <c r="L40" s="125"/>
      <c r="M40" s="125"/>
      <c r="N40" s="159">
        <v>41912</v>
      </c>
    </row>
  </sheetData>
  <mergeCells count="41">
    <mergeCell ref="B14:C14"/>
    <mergeCell ref="A2:N2"/>
    <mergeCell ref="A3:C3"/>
    <mergeCell ref="A6:N6"/>
    <mergeCell ref="A7:C7"/>
    <mergeCell ref="A8:N8"/>
    <mergeCell ref="A9:N9"/>
    <mergeCell ref="B10:C10"/>
    <mergeCell ref="B11:C11"/>
    <mergeCell ref="B12:C12"/>
    <mergeCell ref="B13:C13"/>
    <mergeCell ref="B26:C26"/>
    <mergeCell ref="B15:C15"/>
    <mergeCell ref="B16:C16"/>
    <mergeCell ref="B17:C17"/>
    <mergeCell ref="B18:C18"/>
    <mergeCell ref="B19:C19"/>
    <mergeCell ref="B20:C20"/>
    <mergeCell ref="B21:C21"/>
    <mergeCell ref="A22:C22"/>
    <mergeCell ref="A23:N23"/>
    <mergeCell ref="B24:C24"/>
    <mergeCell ref="B25:C25"/>
    <mergeCell ref="B27:C27"/>
    <mergeCell ref="A28:C28"/>
    <mergeCell ref="A29:N29"/>
    <mergeCell ref="P29:Q29"/>
    <mergeCell ref="A30:D30"/>
    <mergeCell ref="E30:N30"/>
    <mergeCell ref="A34:B34"/>
    <mergeCell ref="C34:D34"/>
    <mergeCell ref="E34:N34"/>
    <mergeCell ref="A37:N37"/>
    <mergeCell ref="A31:D31"/>
    <mergeCell ref="E31:N31"/>
    <mergeCell ref="A32:B32"/>
    <mergeCell ref="C32:D32"/>
    <mergeCell ref="E32:N32"/>
    <mergeCell ref="A33:B33"/>
    <mergeCell ref="C33:D33"/>
    <mergeCell ref="E33:N33"/>
  </mergeCells>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27CDE"/>
  </sheetPr>
  <dimension ref="A1:S45"/>
  <sheetViews>
    <sheetView workbookViewId="0">
      <selection activeCell="S38" sqref="S38"/>
    </sheetView>
  </sheetViews>
  <sheetFormatPr defaultColWidth="9.140625" defaultRowHeight="12.75"/>
  <cols>
    <col min="1" max="1" width="5" style="109" customWidth="1"/>
    <col min="2" max="2" width="9.85546875" style="109" customWidth="1"/>
    <col min="3" max="3" width="37.85546875" style="109" customWidth="1"/>
    <col min="4" max="4" width="13" style="109" customWidth="1"/>
    <col min="5" max="5" width="11" style="109" bestFit="1" customWidth="1"/>
    <col min="6" max="6" width="4" style="109" customWidth="1"/>
    <col min="7" max="15" width="15.85546875" style="109" customWidth="1"/>
    <col min="16" max="16" width="19.85546875" style="109" customWidth="1"/>
    <col min="17" max="17" width="1.85546875" style="109" customWidth="1"/>
    <col min="18" max="18" width="9.140625" style="109"/>
    <col min="19" max="19" width="14.7109375" style="109" customWidth="1"/>
    <col min="20" max="20" width="21.28515625" style="109" customWidth="1"/>
    <col min="21" max="16384" width="9.140625" style="109"/>
  </cols>
  <sheetData>
    <row r="1" spans="1:16" ht="5.25" customHeight="1">
      <c r="A1" s="110"/>
      <c r="B1" s="110"/>
      <c r="C1" s="110"/>
      <c r="D1" s="110"/>
      <c r="E1" s="110"/>
      <c r="F1" s="110"/>
      <c r="G1" s="110"/>
      <c r="H1" s="110"/>
      <c r="I1" s="110"/>
      <c r="J1" s="110"/>
      <c r="K1" s="110"/>
      <c r="L1" s="110"/>
      <c r="M1" s="110"/>
      <c r="N1" s="110"/>
      <c r="O1" s="110"/>
      <c r="P1" s="110"/>
    </row>
    <row r="2" spans="1:16" ht="31.5" customHeight="1">
      <c r="A2" s="956" t="s">
        <v>497</v>
      </c>
      <c r="B2" s="957"/>
      <c r="C2" s="957"/>
      <c r="D2" s="957"/>
      <c r="E2" s="958"/>
      <c r="F2" s="958"/>
      <c r="G2" s="958"/>
      <c r="H2" s="958"/>
      <c r="I2" s="958"/>
      <c r="J2" s="958"/>
      <c r="K2" s="958"/>
      <c r="L2" s="958"/>
      <c r="M2" s="958"/>
      <c r="N2" s="958"/>
      <c r="O2" s="958"/>
      <c r="P2" s="959"/>
    </row>
    <row r="3" spans="1:16">
      <c r="A3" s="161" t="s">
        <v>426</v>
      </c>
      <c r="B3" s="162"/>
      <c r="C3" s="162"/>
      <c r="D3" s="163"/>
      <c r="E3" s="164" t="s">
        <v>430</v>
      </c>
      <c r="F3" s="960" t="s">
        <v>498</v>
      </c>
      <c r="G3" s="961"/>
      <c r="H3" s="129" t="s">
        <v>498</v>
      </c>
      <c r="I3" s="129" t="s">
        <v>498</v>
      </c>
      <c r="J3" s="129" t="s">
        <v>498</v>
      </c>
      <c r="K3" s="129" t="s">
        <v>498</v>
      </c>
      <c r="L3" s="129" t="s">
        <v>498</v>
      </c>
      <c r="M3" s="129" t="s">
        <v>498</v>
      </c>
      <c r="N3" s="129" t="s">
        <v>498</v>
      </c>
      <c r="O3" s="129" t="s">
        <v>498</v>
      </c>
      <c r="P3" s="129" t="s">
        <v>498</v>
      </c>
    </row>
    <row r="4" spans="1:16">
      <c r="A4" s="165" t="s">
        <v>499</v>
      </c>
      <c r="B4" s="166"/>
      <c r="C4" s="166"/>
      <c r="D4" s="167"/>
      <c r="E4" s="132" t="s">
        <v>428</v>
      </c>
      <c r="F4" s="954"/>
      <c r="G4" s="955"/>
      <c r="H4" s="113"/>
      <c r="I4" s="113"/>
      <c r="J4" s="113"/>
      <c r="K4" s="113"/>
      <c r="L4" s="113"/>
      <c r="M4" s="113"/>
      <c r="N4" s="113"/>
      <c r="O4" s="113"/>
      <c r="P4" s="113"/>
    </row>
    <row r="5" spans="1:16">
      <c r="A5" s="169" t="s">
        <v>500</v>
      </c>
      <c r="B5" s="170"/>
      <c r="C5" s="170"/>
      <c r="D5" s="171"/>
      <c r="E5" s="172" t="s">
        <v>429</v>
      </c>
      <c r="F5" s="962"/>
      <c r="G5" s="963"/>
      <c r="H5" s="113"/>
      <c r="I5" s="113"/>
      <c r="J5" s="113"/>
      <c r="K5" s="113"/>
      <c r="L5" s="113"/>
      <c r="M5" s="113"/>
      <c r="N5" s="113"/>
      <c r="O5" s="113"/>
      <c r="P5" s="113"/>
    </row>
    <row r="6" spans="1:16">
      <c r="A6" s="964" t="s">
        <v>501</v>
      </c>
      <c r="B6" s="965"/>
      <c r="C6" s="965"/>
      <c r="D6" s="966"/>
      <c r="E6" s="967" t="s">
        <v>430</v>
      </c>
      <c r="F6" s="969" t="s">
        <v>502</v>
      </c>
      <c r="G6" s="970"/>
      <c r="H6" s="173"/>
      <c r="I6" s="173"/>
      <c r="J6" s="173"/>
      <c r="K6" s="173"/>
      <c r="L6" s="173"/>
      <c r="M6" s="173"/>
      <c r="N6" s="173"/>
      <c r="O6" s="173"/>
      <c r="P6" s="129" t="s">
        <v>502</v>
      </c>
    </row>
    <row r="7" spans="1:16">
      <c r="A7" s="174"/>
      <c r="B7" s="175"/>
      <c r="C7" s="175"/>
      <c r="D7" s="176"/>
      <c r="E7" s="968"/>
      <c r="F7" s="954"/>
      <c r="G7" s="955"/>
      <c r="H7" s="168"/>
      <c r="I7" s="168"/>
      <c r="J7" s="168"/>
      <c r="K7" s="168"/>
      <c r="L7" s="168"/>
      <c r="M7" s="168"/>
      <c r="N7" s="168"/>
      <c r="O7" s="168"/>
      <c r="P7" s="113"/>
    </row>
    <row r="8" spans="1:16" ht="24" customHeight="1">
      <c r="A8" s="932" t="s">
        <v>503</v>
      </c>
      <c r="B8" s="933"/>
      <c r="C8" s="933"/>
      <c r="D8" s="933"/>
      <c r="E8" s="867"/>
      <c r="F8" s="867"/>
      <c r="G8" s="867"/>
      <c r="H8" s="867"/>
      <c r="I8" s="867"/>
      <c r="J8" s="867"/>
      <c r="K8" s="867"/>
      <c r="L8" s="867"/>
      <c r="M8" s="867"/>
      <c r="N8" s="867"/>
      <c r="O8" s="867"/>
      <c r="P8" s="868"/>
    </row>
    <row r="9" spans="1:16" ht="14.1" customHeight="1">
      <c r="A9" s="901" t="s">
        <v>431</v>
      </c>
      <c r="B9" s="902"/>
      <c r="C9" s="902"/>
      <c r="D9" s="903"/>
      <c r="E9" s="177" t="s">
        <v>432</v>
      </c>
      <c r="F9" s="954">
        <v>12</v>
      </c>
      <c r="G9" s="955"/>
      <c r="H9" s="114">
        <v>12</v>
      </c>
      <c r="I9" s="114">
        <v>12</v>
      </c>
      <c r="J9" s="114">
        <v>12</v>
      </c>
      <c r="K9" s="114">
        <v>12</v>
      </c>
      <c r="L9" s="114">
        <v>12</v>
      </c>
      <c r="M9" s="114">
        <v>12</v>
      </c>
      <c r="N9" s="114">
        <v>12</v>
      </c>
      <c r="O9" s="114">
        <v>12</v>
      </c>
      <c r="P9" s="114">
        <v>12</v>
      </c>
    </row>
    <row r="10" spans="1:16" ht="3.75" customHeight="1">
      <c r="A10" s="178"/>
      <c r="B10" s="179"/>
      <c r="C10" s="179"/>
      <c r="D10" s="179"/>
      <c r="E10" s="180"/>
      <c r="F10" s="181"/>
      <c r="G10" s="181"/>
      <c r="H10" s="181"/>
      <c r="I10" s="181"/>
      <c r="J10" s="181"/>
      <c r="K10" s="181"/>
      <c r="L10" s="181"/>
      <c r="M10" s="181"/>
      <c r="N10" s="181"/>
      <c r="O10" s="181"/>
      <c r="P10" s="182"/>
    </row>
    <row r="11" spans="1:16" ht="14.1" hidden="1" customHeight="1">
      <c r="A11" s="178"/>
      <c r="B11" s="179"/>
      <c r="C11" s="948" t="s">
        <v>504</v>
      </c>
      <c r="D11" s="948"/>
      <c r="E11" s="948"/>
      <c r="F11" s="949">
        <v>1</v>
      </c>
      <c r="G11" s="950"/>
      <c r="H11" s="183"/>
      <c r="I11" s="183"/>
      <c r="J11" s="183"/>
      <c r="K11" s="183"/>
      <c r="L11" s="183"/>
      <c r="M11" s="183"/>
      <c r="N11" s="183"/>
      <c r="O11" s="183"/>
      <c r="P11" s="183">
        <v>1</v>
      </c>
    </row>
    <row r="12" spans="1:16" ht="12.95" customHeight="1">
      <c r="A12" s="866" t="s">
        <v>505</v>
      </c>
      <c r="B12" s="867"/>
      <c r="C12" s="867"/>
      <c r="D12" s="867"/>
      <c r="E12" s="867"/>
      <c r="F12" s="867"/>
      <c r="G12" s="867"/>
      <c r="H12" s="867"/>
      <c r="I12" s="867"/>
      <c r="J12" s="867"/>
      <c r="K12" s="867"/>
      <c r="L12" s="867"/>
      <c r="M12" s="867"/>
      <c r="N12" s="867"/>
      <c r="O12" s="867"/>
      <c r="P12" s="868"/>
    </row>
    <row r="13" spans="1:16" ht="12.95" customHeight="1">
      <c r="A13" s="951" t="s">
        <v>506</v>
      </c>
      <c r="B13" s="952"/>
      <c r="C13" s="952"/>
      <c r="D13" s="952"/>
      <c r="E13" s="952"/>
      <c r="F13" s="952"/>
      <c r="G13" s="952"/>
      <c r="H13" s="952"/>
      <c r="I13" s="952"/>
      <c r="J13" s="952"/>
      <c r="K13" s="952"/>
      <c r="L13" s="952"/>
      <c r="M13" s="952"/>
      <c r="N13" s="952"/>
      <c r="O13" s="952"/>
      <c r="P13" s="953"/>
    </row>
    <row r="14" spans="1:16" ht="14.1" customHeight="1">
      <c r="A14" s="115" t="s">
        <v>434</v>
      </c>
      <c r="B14" s="899" t="s">
        <v>507</v>
      </c>
      <c r="C14" s="940"/>
      <c r="D14" s="900"/>
      <c r="E14" s="145" t="s">
        <v>430</v>
      </c>
      <c r="F14" s="869"/>
      <c r="G14" s="871"/>
      <c r="H14" s="116"/>
      <c r="I14" s="116"/>
      <c r="J14" s="116"/>
      <c r="K14" s="116"/>
      <c r="L14" s="116"/>
      <c r="M14" s="116"/>
      <c r="N14" s="116"/>
      <c r="O14" s="116"/>
      <c r="P14" s="117"/>
    </row>
    <row r="15" spans="1:16" ht="14.1" customHeight="1">
      <c r="A15" s="115" t="s">
        <v>435</v>
      </c>
      <c r="B15" s="899" t="s">
        <v>436</v>
      </c>
      <c r="C15" s="940"/>
      <c r="D15" s="900"/>
      <c r="E15" s="184" t="s">
        <v>437</v>
      </c>
      <c r="F15" s="869"/>
      <c r="G15" s="871"/>
      <c r="H15" s="116"/>
      <c r="I15" s="116"/>
      <c r="J15" s="116"/>
      <c r="K15" s="116"/>
      <c r="L15" s="116"/>
      <c r="M15" s="116"/>
      <c r="N15" s="116"/>
      <c r="O15" s="116"/>
      <c r="P15" s="117"/>
    </row>
    <row r="16" spans="1:16" ht="12.95" customHeight="1">
      <c r="A16" s="115" t="s">
        <v>438</v>
      </c>
      <c r="B16" s="899" t="s">
        <v>439</v>
      </c>
      <c r="C16" s="940"/>
      <c r="D16" s="900"/>
      <c r="E16" s="184" t="s">
        <v>440</v>
      </c>
      <c r="F16" s="869"/>
      <c r="G16" s="871"/>
      <c r="H16" s="116"/>
      <c r="I16" s="116"/>
      <c r="J16" s="116"/>
      <c r="K16" s="116"/>
      <c r="L16" s="116"/>
      <c r="M16" s="116"/>
      <c r="N16" s="116"/>
      <c r="O16" s="116"/>
      <c r="P16" s="117"/>
    </row>
    <row r="17" spans="1:16" ht="14.1" customHeight="1">
      <c r="A17" s="115" t="s">
        <v>441</v>
      </c>
      <c r="B17" s="899" t="s">
        <v>442</v>
      </c>
      <c r="C17" s="940"/>
      <c r="D17" s="900"/>
      <c r="E17" s="184" t="s">
        <v>440</v>
      </c>
      <c r="F17" s="869"/>
      <c r="G17" s="871"/>
      <c r="H17" s="116"/>
      <c r="I17" s="116"/>
      <c r="J17" s="116"/>
      <c r="K17" s="116"/>
      <c r="L17" s="116"/>
      <c r="M17" s="116"/>
      <c r="N17" s="116"/>
      <c r="O17" s="116"/>
      <c r="P17" s="117"/>
    </row>
    <row r="18" spans="1:16" ht="14.1" customHeight="1">
      <c r="A18" s="115" t="s">
        <v>443</v>
      </c>
      <c r="B18" s="899" t="s">
        <v>444</v>
      </c>
      <c r="C18" s="940"/>
      <c r="D18" s="900"/>
      <c r="E18" s="184" t="s">
        <v>440</v>
      </c>
      <c r="F18" s="869"/>
      <c r="G18" s="871"/>
      <c r="H18" s="116"/>
      <c r="I18" s="116"/>
      <c r="J18" s="116"/>
      <c r="K18" s="116"/>
      <c r="L18" s="116"/>
      <c r="M18" s="116"/>
      <c r="N18" s="116"/>
      <c r="O18" s="116"/>
      <c r="P18" s="117"/>
    </row>
    <row r="19" spans="1:16" ht="21.95" customHeight="1">
      <c r="A19" s="115" t="s">
        <v>445</v>
      </c>
      <c r="B19" s="866" t="s">
        <v>508</v>
      </c>
      <c r="C19" s="867"/>
      <c r="D19" s="868"/>
      <c r="E19" s="184" t="s">
        <v>440</v>
      </c>
      <c r="F19" s="869"/>
      <c r="G19" s="871"/>
      <c r="H19" s="116"/>
      <c r="I19" s="116"/>
      <c r="J19" s="116"/>
      <c r="K19" s="116"/>
      <c r="L19" s="116"/>
      <c r="M19" s="116"/>
      <c r="N19" s="116"/>
      <c r="O19" s="116"/>
      <c r="P19" s="117"/>
    </row>
    <row r="20" spans="1:16" ht="12.95" customHeight="1">
      <c r="A20" s="115" t="s">
        <v>447</v>
      </c>
      <c r="B20" s="899" t="s">
        <v>448</v>
      </c>
      <c r="C20" s="940"/>
      <c r="D20" s="900"/>
      <c r="E20" s="184" t="s">
        <v>440</v>
      </c>
      <c r="F20" s="869"/>
      <c r="G20" s="871"/>
      <c r="H20" s="116"/>
      <c r="I20" s="116"/>
      <c r="J20" s="116"/>
      <c r="K20" s="116"/>
      <c r="L20" s="116"/>
      <c r="M20" s="116"/>
      <c r="N20" s="116"/>
      <c r="O20" s="116"/>
      <c r="P20" s="117"/>
    </row>
    <row r="21" spans="1:16" ht="21.95" customHeight="1">
      <c r="A21" s="115" t="s">
        <v>449</v>
      </c>
      <c r="B21" s="866" t="s">
        <v>450</v>
      </c>
      <c r="C21" s="867"/>
      <c r="D21" s="868"/>
      <c r="E21" s="184" t="s">
        <v>440</v>
      </c>
      <c r="F21" s="869"/>
      <c r="G21" s="871"/>
      <c r="H21" s="116"/>
      <c r="I21" s="116"/>
      <c r="J21" s="116"/>
      <c r="K21" s="116"/>
      <c r="L21" s="116"/>
      <c r="M21" s="116"/>
      <c r="N21" s="116"/>
      <c r="O21" s="116"/>
      <c r="P21" s="117"/>
    </row>
    <row r="22" spans="1:16" ht="14.1" customHeight="1">
      <c r="A22" s="145"/>
      <c r="B22" s="899" t="s">
        <v>451</v>
      </c>
      <c r="C22" s="940"/>
      <c r="D22" s="900"/>
      <c r="E22" s="184" t="s">
        <v>254</v>
      </c>
      <c r="F22" s="941">
        <f>+F14-F15+F16+F17+F18+F19+F20+F21</f>
        <v>0</v>
      </c>
      <c r="G22" s="942"/>
      <c r="H22" s="146">
        <f t="shared" ref="H22:O22" si="0">+H14-H15+H16+H17+H18+H19+H20+H21</f>
        <v>0</v>
      </c>
      <c r="I22" s="146">
        <f t="shared" si="0"/>
        <v>0</v>
      </c>
      <c r="J22" s="146">
        <f t="shared" si="0"/>
        <v>0</v>
      </c>
      <c r="K22" s="146">
        <f t="shared" si="0"/>
        <v>0</v>
      </c>
      <c r="L22" s="146">
        <f t="shared" si="0"/>
        <v>0</v>
      </c>
      <c r="M22" s="146">
        <f t="shared" si="0"/>
        <v>0</v>
      </c>
      <c r="N22" s="146">
        <f t="shared" si="0"/>
        <v>0</v>
      </c>
      <c r="O22" s="146">
        <f t="shared" si="0"/>
        <v>0</v>
      </c>
      <c r="P22" s="146">
        <f>+P14-P15+P16+P17+P18+P19+P20+P21</f>
        <v>0</v>
      </c>
    </row>
    <row r="23" spans="1:16" ht="14.1" customHeight="1">
      <c r="A23" s="147" t="s">
        <v>452</v>
      </c>
      <c r="B23" s="899" t="s">
        <v>453</v>
      </c>
      <c r="C23" s="940"/>
      <c r="D23" s="900"/>
      <c r="E23" s="184" t="s">
        <v>454</v>
      </c>
      <c r="F23" s="946">
        <f>+F9</f>
        <v>12</v>
      </c>
      <c r="G23" s="947"/>
      <c r="H23" s="185">
        <f t="shared" ref="H23:O23" si="1">+H9</f>
        <v>12</v>
      </c>
      <c r="I23" s="185">
        <f t="shared" si="1"/>
        <v>12</v>
      </c>
      <c r="J23" s="185">
        <f t="shared" si="1"/>
        <v>12</v>
      </c>
      <c r="K23" s="185">
        <f t="shared" si="1"/>
        <v>12</v>
      </c>
      <c r="L23" s="185">
        <f t="shared" si="1"/>
        <v>12</v>
      </c>
      <c r="M23" s="185">
        <f t="shared" si="1"/>
        <v>12</v>
      </c>
      <c r="N23" s="185">
        <f t="shared" si="1"/>
        <v>12</v>
      </c>
      <c r="O23" s="185">
        <f t="shared" si="1"/>
        <v>12</v>
      </c>
      <c r="P23" s="185">
        <f>+P9</f>
        <v>12</v>
      </c>
    </row>
    <row r="24" spans="1:16" ht="12.95" customHeight="1">
      <c r="A24" s="145"/>
      <c r="B24" s="899" t="s">
        <v>484</v>
      </c>
      <c r="C24" s="940"/>
      <c r="D24" s="900"/>
      <c r="E24" s="184" t="s">
        <v>254</v>
      </c>
      <c r="F24" s="941">
        <f>+F22/F23</f>
        <v>0</v>
      </c>
      <c r="G24" s="942"/>
      <c r="H24" s="146">
        <f t="shared" ref="H24:O24" si="2">+H22/H23</f>
        <v>0</v>
      </c>
      <c r="I24" s="146">
        <f t="shared" si="2"/>
        <v>0</v>
      </c>
      <c r="J24" s="146">
        <f t="shared" si="2"/>
        <v>0</v>
      </c>
      <c r="K24" s="146">
        <f t="shared" si="2"/>
        <v>0</v>
      </c>
      <c r="L24" s="146">
        <f t="shared" si="2"/>
        <v>0</v>
      </c>
      <c r="M24" s="146">
        <f t="shared" si="2"/>
        <v>0</v>
      </c>
      <c r="N24" s="146">
        <f t="shared" si="2"/>
        <v>0</v>
      </c>
      <c r="O24" s="146">
        <f t="shared" si="2"/>
        <v>0</v>
      </c>
      <c r="P24" s="146">
        <f>+P22/P23</f>
        <v>0</v>
      </c>
    </row>
    <row r="25" spans="1:16" ht="42.75" customHeight="1">
      <c r="A25" s="147" t="s">
        <v>477</v>
      </c>
      <c r="B25" s="899" t="s">
        <v>509</v>
      </c>
      <c r="C25" s="940"/>
      <c r="D25" s="900"/>
      <c r="E25" s="184" t="s">
        <v>437</v>
      </c>
      <c r="F25" s="869"/>
      <c r="G25" s="871"/>
      <c r="H25" s="116"/>
      <c r="I25" s="116"/>
      <c r="J25" s="116"/>
      <c r="K25" s="116"/>
      <c r="L25" s="116"/>
      <c r="M25" s="116"/>
      <c r="N25" s="116"/>
      <c r="O25" s="116"/>
      <c r="P25" s="117"/>
    </row>
    <row r="26" spans="1:16" ht="51.75" customHeight="1">
      <c r="A26" s="901" t="s">
        <v>510</v>
      </c>
      <c r="B26" s="902"/>
      <c r="C26" s="902"/>
      <c r="D26" s="903"/>
      <c r="E26" s="186" t="s">
        <v>432</v>
      </c>
      <c r="F26" s="941">
        <f>(+F24*F11)-F25</f>
        <v>0</v>
      </c>
      <c r="G26" s="942"/>
      <c r="H26" s="146">
        <f t="shared" ref="H26:O26" si="3">(+H24*H11)-H25</f>
        <v>0</v>
      </c>
      <c r="I26" s="146">
        <f t="shared" si="3"/>
        <v>0</v>
      </c>
      <c r="J26" s="146">
        <f t="shared" si="3"/>
        <v>0</v>
      </c>
      <c r="K26" s="146">
        <f t="shared" si="3"/>
        <v>0</v>
      </c>
      <c r="L26" s="146">
        <f t="shared" si="3"/>
        <v>0</v>
      </c>
      <c r="M26" s="146">
        <f t="shared" si="3"/>
        <v>0</v>
      </c>
      <c r="N26" s="146">
        <f t="shared" si="3"/>
        <v>0</v>
      </c>
      <c r="O26" s="146">
        <f t="shared" si="3"/>
        <v>0</v>
      </c>
      <c r="P26" s="146">
        <f>(+P24*P11)-P25</f>
        <v>0</v>
      </c>
    </row>
    <row r="27" spans="1:16" ht="35.1" customHeight="1">
      <c r="A27" s="935" t="s">
        <v>511</v>
      </c>
      <c r="B27" s="936"/>
      <c r="C27" s="936"/>
      <c r="D27" s="936"/>
      <c r="E27" s="936"/>
      <c r="F27" s="936"/>
      <c r="G27" s="936"/>
      <c r="H27" s="936"/>
      <c r="I27" s="936"/>
      <c r="J27" s="936"/>
      <c r="K27" s="936"/>
      <c r="L27" s="936"/>
      <c r="M27" s="936"/>
      <c r="N27" s="936"/>
      <c r="O27" s="936"/>
      <c r="P27" s="937"/>
    </row>
    <row r="28" spans="1:16" ht="29.25" customHeight="1">
      <c r="A28" s="115" t="s">
        <v>455</v>
      </c>
      <c r="B28" s="866" t="s">
        <v>512</v>
      </c>
      <c r="C28" s="867"/>
      <c r="D28" s="868"/>
      <c r="E28" s="187" t="s">
        <v>430</v>
      </c>
      <c r="F28" s="869"/>
      <c r="G28" s="871"/>
      <c r="H28" s="116"/>
      <c r="I28" s="116"/>
      <c r="J28" s="116"/>
      <c r="K28" s="116"/>
      <c r="L28" s="116"/>
      <c r="M28" s="116"/>
      <c r="N28" s="116"/>
      <c r="O28" s="116"/>
      <c r="P28" s="117"/>
    </row>
    <row r="29" spans="1:16" ht="24" customHeight="1">
      <c r="A29" s="115" t="s">
        <v>456</v>
      </c>
      <c r="B29" s="866" t="s">
        <v>482</v>
      </c>
      <c r="C29" s="867"/>
      <c r="D29" s="868"/>
      <c r="E29" s="184" t="s">
        <v>457</v>
      </c>
      <c r="F29" s="938" t="s">
        <v>458</v>
      </c>
      <c r="G29" s="939"/>
      <c r="H29" s="188" t="s">
        <v>458</v>
      </c>
      <c r="I29" s="188" t="s">
        <v>458</v>
      </c>
      <c r="J29" s="188" t="s">
        <v>458</v>
      </c>
      <c r="K29" s="188" t="s">
        <v>458</v>
      </c>
      <c r="L29" s="188" t="s">
        <v>458</v>
      </c>
      <c r="M29" s="188" t="s">
        <v>458</v>
      </c>
      <c r="N29" s="188" t="s">
        <v>458</v>
      </c>
      <c r="O29" s="188" t="s">
        <v>458</v>
      </c>
      <c r="P29" s="188" t="s">
        <v>458</v>
      </c>
    </row>
    <row r="30" spans="1:16" ht="12.95" customHeight="1">
      <c r="A30" s="145"/>
      <c r="B30" s="899" t="s">
        <v>513</v>
      </c>
      <c r="C30" s="940"/>
      <c r="D30" s="900"/>
      <c r="E30" s="184" t="s">
        <v>254</v>
      </c>
      <c r="F30" s="941">
        <f>+F28*0.75</f>
        <v>0</v>
      </c>
      <c r="G30" s="942"/>
      <c r="H30" s="146">
        <f t="shared" ref="H30:O30" si="4">+H28*0.75</f>
        <v>0</v>
      </c>
      <c r="I30" s="146">
        <f t="shared" si="4"/>
        <v>0</v>
      </c>
      <c r="J30" s="146">
        <f t="shared" si="4"/>
        <v>0</v>
      </c>
      <c r="K30" s="146">
        <f t="shared" si="4"/>
        <v>0</v>
      </c>
      <c r="L30" s="146">
        <f t="shared" si="4"/>
        <v>0</v>
      </c>
      <c r="M30" s="146">
        <f t="shared" si="4"/>
        <v>0</v>
      </c>
      <c r="N30" s="146">
        <f t="shared" si="4"/>
        <v>0</v>
      </c>
      <c r="O30" s="146">
        <f t="shared" si="4"/>
        <v>0</v>
      </c>
      <c r="P30" s="146">
        <f>+P28*0.75</f>
        <v>0</v>
      </c>
    </row>
    <row r="31" spans="1:16" ht="41.25" customHeight="1">
      <c r="A31" s="147" t="s">
        <v>459</v>
      </c>
      <c r="B31" s="899" t="s">
        <v>509</v>
      </c>
      <c r="C31" s="940"/>
      <c r="D31" s="900"/>
      <c r="E31" s="184" t="s">
        <v>437</v>
      </c>
      <c r="F31" s="869"/>
      <c r="G31" s="871"/>
      <c r="H31" s="116"/>
      <c r="I31" s="116"/>
      <c r="J31" s="116"/>
      <c r="K31" s="116"/>
      <c r="L31" s="116"/>
      <c r="M31" s="116"/>
      <c r="N31" s="116"/>
      <c r="O31" s="116"/>
      <c r="P31" s="117"/>
    </row>
    <row r="32" spans="1:16" ht="39.75" customHeight="1" thickBot="1">
      <c r="A32" s="901" t="s">
        <v>514</v>
      </c>
      <c r="B32" s="902"/>
      <c r="C32" s="902"/>
      <c r="D32" s="903"/>
      <c r="E32" s="186" t="s">
        <v>432</v>
      </c>
      <c r="F32" s="941">
        <f>(+F30*F11)-F31</f>
        <v>0</v>
      </c>
      <c r="G32" s="942"/>
      <c r="H32" s="146">
        <f t="shared" ref="H32:O32" si="5">(+H30*H11)-H31</f>
        <v>0</v>
      </c>
      <c r="I32" s="146">
        <f t="shared" si="5"/>
        <v>0</v>
      </c>
      <c r="J32" s="146">
        <f t="shared" si="5"/>
        <v>0</v>
      </c>
      <c r="K32" s="146">
        <f t="shared" si="5"/>
        <v>0</v>
      </c>
      <c r="L32" s="146">
        <f t="shared" si="5"/>
        <v>0</v>
      </c>
      <c r="M32" s="146">
        <f t="shared" si="5"/>
        <v>0</v>
      </c>
      <c r="N32" s="146">
        <f t="shared" si="5"/>
        <v>0</v>
      </c>
      <c r="O32" s="146">
        <f t="shared" si="5"/>
        <v>0</v>
      </c>
      <c r="P32" s="146">
        <f>(+P30*P11)-P31</f>
        <v>0</v>
      </c>
    </row>
    <row r="33" spans="1:19" ht="12.95" customHeight="1" thickBot="1">
      <c r="A33" s="943" t="s">
        <v>515</v>
      </c>
      <c r="B33" s="944"/>
      <c r="C33" s="944"/>
      <c r="D33" s="944"/>
      <c r="E33" s="944"/>
      <c r="F33" s="944"/>
      <c r="G33" s="944"/>
      <c r="H33" s="944"/>
      <c r="I33" s="944"/>
      <c r="J33" s="944"/>
      <c r="K33" s="944"/>
      <c r="L33" s="944"/>
      <c r="M33" s="944"/>
      <c r="N33" s="944"/>
      <c r="O33" s="944"/>
      <c r="P33" s="945"/>
      <c r="R33" s="891" t="s">
        <v>460</v>
      </c>
      <c r="S33" s="892"/>
    </row>
    <row r="34" spans="1:19" ht="28.5" customHeight="1">
      <c r="A34" s="866" t="s">
        <v>516</v>
      </c>
      <c r="B34" s="867"/>
      <c r="C34" s="867"/>
      <c r="D34" s="867"/>
      <c r="E34" s="867"/>
      <c r="F34" s="869"/>
      <c r="G34" s="871"/>
      <c r="H34" s="116"/>
      <c r="I34" s="116"/>
      <c r="J34" s="116"/>
      <c r="K34" s="116"/>
      <c r="L34" s="116"/>
      <c r="M34" s="116"/>
      <c r="N34" s="116"/>
      <c r="O34" s="116"/>
      <c r="P34" s="117"/>
      <c r="R34" s="118" t="s">
        <v>461</v>
      </c>
      <c r="S34" s="119">
        <f>+F26+P26</f>
        <v>0</v>
      </c>
    </row>
    <row r="35" spans="1:19" ht="28.5" customHeight="1" thickBot="1">
      <c r="A35" s="866" t="s">
        <v>517</v>
      </c>
      <c r="B35" s="867"/>
      <c r="C35" s="867"/>
      <c r="D35" s="867"/>
      <c r="E35" s="867"/>
      <c r="F35" s="869"/>
      <c r="G35" s="871"/>
      <c r="H35" s="116"/>
      <c r="I35" s="116"/>
      <c r="J35" s="116"/>
      <c r="K35" s="116"/>
      <c r="L35" s="116"/>
      <c r="M35" s="116"/>
      <c r="N35" s="116"/>
      <c r="O35" s="116"/>
      <c r="P35" s="117"/>
      <c r="R35" s="120" t="s">
        <v>462</v>
      </c>
      <c r="S35" s="121">
        <f>+F32+P32</f>
        <v>0</v>
      </c>
    </row>
    <row r="36" spans="1:19" ht="27.75" customHeight="1">
      <c r="A36" s="866" t="s">
        <v>518</v>
      </c>
      <c r="B36" s="867"/>
      <c r="C36" s="925"/>
      <c r="D36" s="867"/>
      <c r="E36" s="867"/>
      <c r="F36" s="867"/>
      <c r="G36" s="867"/>
      <c r="H36" s="867"/>
      <c r="I36" s="867"/>
      <c r="J36" s="867"/>
      <c r="K36" s="867"/>
      <c r="L36" s="867"/>
      <c r="M36" s="867"/>
      <c r="N36" s="867"/>
      <c r="O36" s="867"/>
      <c r="P36" s="868"/>
    </row>
    <row r="37" spans="1:19" ht="24.95" customHeight="1" thickBot="1">
      <c r="A37" s="874" t="s">
        <v>463</v>
      </c>
      <c r="B37" s="876"/>
      <c r="C37" s="189" t="s">
        <v>464</v>
      </c>
      <c r="D37" s="876" t="s">
        <v>465</v>
      </c>
      <c r="E37" s="876"/>
      <c r="F37" s="875"/>
      <c r="G37" s="874" t="s">
        <v>519</v>
      </c>
      <c r="H37" s="876"/>
      <c r="I37" s="876"/>
      <c r="J37" s="876"/>
      <c r="K37" s="876"/>
      <c r="L37" s="876"/>
      <c r="M37" s="876"/>
      <c r="N37" s="876"/>
      <c r="O37" s="876"/>
      <c r="P37" s="875"/>
      <c r="R37" s="120" t="s">
        <v>589</v>
      </c>
      <c r="S37" s="245">
        <f>S34+S35</f>
        <v>0</v>
      </c>
    </row>
    <row r="38" spans="1:19" ht="52.5" customHeight="1">
      <c r="A38" s="926" t="s">
        <v>466</v>
      </c>
      <c r="B38" s="927"/>
      <c r="C38" s="190" t="s">
        <v>520</v>
      </c>
      <c r="D38" s="926" t="s">
        <v>521</v>
      </c>
      <c r="E38" s="928"/>
      <c r="F38" s="927"/>
      <c r="G38" s="929" t="s">
        <v>522</v>
      </c>
      <c r="H38" s="930"/>
      <c r="I38" s="930"/>
      <c r="J38" s="930"/>
      <c r="K38" s="930"/>
      <c r="L38" s="930"/>
      <c r="M38" s="930"/>
      <c r="N38" s="930"/>
      <c r="O38" s="930"/>
      <c r="P38" s="931"/>
    </row>
    <row r="39" spans="1:19" ht="50.25" customHeight="1">
      <c r="A39" s="926" t="s">
        <v>467</v>
      </c>
      <c r="B39" s="927"/>
      <c r="C39" s="191" t="s">
        <v>523</v>
      </c>
      <c r="D39" s="926" t="s">
        <v>494</v>
      </c>
      <c r="E39" s="928"/>
      <c r="F39" s="927"/>
      <c r="G39" s="932"/>
      <c r="H39" s="933"/>
      <c r="I39" s="933"/>
      <c r="J39" s="933"/>
      <c r="K39" s="933"/>
      <c r="L39" s="933"/>
      <c r="M39" s="933"/>
      <c r="N39" s="933"/>
      <c r="O39" s="933"/>
      <c r="P39" s="934"/>
    </row>
    <row r="40" spans="1:19" ht="7.5" customHeight="1">
      <c r="A40" s="192"/>
      <c r="B40" s="192"/>
      <c r="C40" s="130"/>
      <c r="D40" s="192"/>
      <c r="E40" s="192"/>
      <c r="F40" s="192"/>
      <c r="G40" s="130"/>
      <c r="H40" s="130"/>
      <c r="I40" s="130"/>
      <c r="J40" s="130"/>
      <c r="K40" s="130"/>
      <c r="L40" s="130"/>
      <c r="M40" s="130"/>
      <c r="N40" s="130"/>
      <c r="O40" s="130"/>
      <c r="P40" s="130"/>
    </row>
    <row r="41" spans="1:19" ht="15" customHeight="1">
      <c r="A41" s="123" t="s">
        <v>495</v>
      </c>
      <c r="B41" s="110"/>
      <c r="C41" s="110"/>
      <c r="D41" s="110"/>
      <c r="E41" s="110"/>
      <c r="F41" s="110"/>
      <c r="G41" s="110"/>
      <c r="H41" s="110"/>
      <c r="I41" s="110"/>
      <c r="J41" s="110"/>
      <c r="K41" s="110"/>
      <c r="L41" s="110"/>
      <c r="M41" s="110"/>
      <c r="N41" s="110"/>
      <c r="O41" s="110"/>
      <c r="P41" s="110"/>
    </row>
    <row r="42" spans="1:19" ht="135.75" customHeight="1">
      <c r="A42" s="924"/>
      <c r="B42" s="924"/>
      <c r="C42" s="924"/>
      <c r="D42" s="924"/>
      <c r="E42" s="924"/>
      <c r="F42" s="924"/>
      <c r="G42" s="924"/>
      <c r="H42" s="924"/>
      <c r="I42" s="924"/>
      <c r="J42" s="924"/>
      <c r="K42" s="924"/>
      <c r="L42" s="924"/>
      <c r="M42" s="924"/>
      <c r="N42" s="924"/>
      <c r="O42" s="924"/>
      <c r="P42" s="924"/>
    </row>
    <row r="43" spans="1:19" ht="7.5" customHeight="1">
      <c r="A43" s="193"/>
      <c r="B43" s="110"/>
      <c r="C43" s="110"/>
      <c r="D43" s="110"/>
      <c r="E43" s="110"/>
      <c r="F43" s="110"/>
      <c r="G43" s="110"/>
      <c r="H43" s="110"/>
      <c r="I43" s="110"/>
      <c r="J43" s="110"/>
      <c r="K43" s="110"/>
      <c r="L43" s="110"/>
      <c r="M43" s="110"/>
      <c r="N43" s="110"/>
      <c r="O43" s="110"/>
      <c r="P43" s="110"/>
    </row>
    <row r="44" spans="1:19">
      <c r="A44" s="124" t="s">
        <v>468</v>
      </c>
      <c r="B44" s="110"/>
      <c r="C44" s="110"/>
      <c r="D44" s="110"/>
      <c r="E44" s="110"/>
      <c r="F44" s="110"/>
      <c r="G44" s="125" t="s">
        <v>577</v>
      </c>
      <c r="H44" s="125"/>
      <c r="I44" s="125"/>
      <c r="J44" s="125"/>
      <c r="K44" s="125"/>
      <c r="L44" s="125"/>
      <c r="M44" s="125"/>
      <c r="N44" s="125"/>
      <c r="O44" s="125"/>
      <c r="P44" s="159">
        <v>44285</v>
      </c>
    </row>
    <row r="45" spans="1:19">
      <c r="A45" s="160" t="s">
        <v>496</v>
      </c>
      <c r="B45" s="110"/>
      <c r="C45" s="110"/>
      <c r="D45" s="110"/>
      <c r="E45" s="110"/>
      <c r="F45" s="110"/>
      <c r="G45" s="125" t="s">
        <v>469</v>
      </c>
      <c r="H45" s="125"/>
      <c r="I45" s="125"/>
      <c r="J45" s="125"/>
      <c r="K45" s="125"/>
      <c r="L45" s="125"/>
      <c r="M45" s="125"/>
      <c r="N45" s="125"/>
      <c r="O45" s="125"/>
      <c r="P45" s="159">
        <v>41912</v>
      </c>
    </row>
  </sheetData>
  <mergeCells count="68">
    <mergeCell ref="A9:D9"/>
    <mergeCell ref="F9:G9"/>
    <mergeCell ref="A2:P2"/>
    <mergeCell ref="F3:G3"/>
    <mergeCell ref="F4:G4"/>
    <mergeCell ref="F5:G5"/>
    <mergeCell ref="A6:D6"/>
    <mergeCell ref="E6:E7"/>
    <mergeCell ref="F6:G6"/>
    <mergeCell ref="F7:G7"/>
    <mergeCell ref="A8:P8"/>
    <mergeCell ref="C11:E11"/>
    <mergeCell ref="F11:G11"/>
    <mergeCell ref="A12:P12"/>
    <mergeCell ref="A13:P13"/>
    <mergeCell ref="B14:D14"/>
    <mergeCell ref="F14:G14"/>
    <mergeCell ref="B15:D15"/>
    <mergeCell ref="F15:G15"/>
    <mergeCell ref="B16:D16"/>
    <mergeCell ref="F16:G16"/>
    <mergeCell ref="B17:D17"/>
    <mergeCell ref="F17:G17"/>
    <mergeCell ref="B18:D18"/>
    <mergeCell ref="F18:G18"/>
    <mergeCell ref="B19:D19"/>
    <mergeCell ref="F19:G19"/>
    <mergeCell ref="B20:D20"/>
    <mergeCell ref="F20:G20"/>
    <mergeCell ref="B21:D21"/>
    <mergeCell ref="F21:G21"/>
    <mergeCell ref="B22:D22"/>
    <mergeCell ref="F22:G22"/>
    <mergeCell ref="B23:D23"/>
    <mergeCell ref="F23:G23"/>
    <mergeCell ref="B24:D24"/>
    <mergeCell ref="F24:G24"/>
    <mergeCell ref="B25:D25"/>
    <mergeCell ref="F25:G25"/>
    <mergeCell ref="A26:D26"/>
    <mergeCell ref="F26:G26"/>
    <mergeCell ref="R33:S33"/>
    <mergeCell ref="A27:P27"/>
    <mergeCell ref="B28:D28"/>
    <mergeCell ref="F28:G28"/>
    <mergeCell ref="B29:D29"/>
    <mergeCell ref="F29:G29"/>
    <mergeCell ref="B30:D30"/>
    <mergeCell ref="F30:G30"/>
    <mergeCell ref="B31:D31"/>
    <mergeCell ref="F31:G31"/>
    <mergeCell ref="A32:D32"/>
    <mergeCell ref="F32:G32"/>
    <mergeCell ref="A33:P33"/>
    <mergeCell ref="A42:P42"/>
    <mergeCell ref="A34:E34"/>
    <mergeCell ref="F34:G34"/>
    <mergeCell ref="A35:E35"/>
    <mergeCell ref="F35:G35"/>
    <mergeCell ref="A36:P36"/>
    <mergeCell ref="A37:B37"/>
    <mergeCell ref="D37:F37"/>
    <mergeCell ref="G37:P37"/>
    <mergeCell ref="A38:B38"/>
    <mergeCell ref="D38:F38"/>
    <mergeCell ref="G38:P39"/>
    <mergeCell ref="A39:B39"/>
    <mergeCell ref="D39:F39"/>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T40"/>
  <sheetViews>
    <sheetView workbookViewId="0">
      <selection activeCell="V12" sqref="V12"/>
    </sheetView>
  </sheetViews>
  <sheetFormatPr defaultColWidth="8.85546875" defaultRowHeight="12.75"/>
  <cols>
    <col min="1" max="1" width="13.140625" style="197" customWidth="1"/>
    <col min="2" max="2" width="14.5703125" style="197" customWidth="1"/>
    <col min="3" max="3" width="7.5703125" style="197" customWidth="1"/>
    <col min="4" max="4" width="6.42578125" style="197" customWidth="1"/>
    <col min="5" max="5" width="14.42578125" style="243" customWidth="1"/>
    <col min="6" max="6" width="6.5703125" style="243" customWidth="1"/>
    <col min="7" max="7" width="12.85546875" style="197" customWidth="1"/>
    <col min="8" max="16384" width="8.85546875" style="197"/>
  </cols>
  <sheetData>
    <row r="1" spans="1:20" ht="18.75">
      <c r="A1" s="971" t="s">
        <v>424</v>
      </c>
      <c r="B1" s="971"/>
      <c r="C1" s="971"/>
      <c r="D1" s="971"/>
      <c r="E1" s="971"/>
      <c r="F1" s="971"/>
      <c r="G1" s="971"/>
    </row>
    <row r="2" spans="1:20" ht="26.25">
      <c r="A2" s="972" t="s">
        <v>555</v>
      </c>
      <c r="B2" s="972"/>
      <c r="C2" s="972"/>
      <c r="D2" s="972"/>
      <c r="E2" s="972"/>
      <c r="F2" s="972"/>
      <c r="G2" s="972"/>
      <c r="H2" s="198" t="s">
        <v>556</v>
      </c>
      <c r="I2" s="199"/>
      <c r="T2" s="200">
        <v>12</v>
      </c>
    </row>
    <row r="3" spans="1:20" ht="13.5" thickBot="1">
      <c r="A3" s="201"/>
      <c r="B3" s="202"/>
      <c r="C3" s="202"/>
      <c r="D3" s="202"/>
      <c r="E3" s="197"/>
      <c r="F3" s="202"/>
      <c r="T3" s="200">
        <v>24</v>
      </c>
    </row>
    <row r="4" spans="1:20">
      <c r="A4" s="203" t="s">
        <v>557</v>
      </c>
      <c r="B4" s="202"/>
      <c r="C4" s="202"/>
      <c r="D4" s="204"/>
      <c r="E4" s="205">
        <v>2018</v>
      </c>
      <c r="F4" s="204"/>
      <c r="G4" s="206">
        <f>E4+1</f>
        <v>2019</v>
      </c>
    </row>
    <row r="5" spans="1:20">
      <c r="A5" s="201" t="s">
        <v>558</v>
      </c>
      <c r="B5" s="202"/>
      <c r="C5" s="202"/>
      <c r="D5" s="207"/>
      <c r="E5" s="208"/>
      <c r="F5" s="207"/>
      <c r="G5" s="208"/>
    </row>
    <row r="6" spans="1:20">
      <c r="A6" s="201" t="s">
        <v>559</v>
      </c>
      <c r="B6" s="202"/>
      <c r="C6" s="202"/>
      <c r="D6" s="209">
        <v>0.25</v>
      </c>
      <c r="E6" s="210">
        <f>+E5*D6</f>
        <v>0</v>
      </c>
      <c r="F6" s="209">
        <v>0.26</v>
      </c>
      <c r="G6" s="210">
        <f>+G5*F6</f>
        <v>0</v>
      </c>
    </row>
    <row r="7" spans="1:20">
      <c r="A7" s="201" t="s">
        <v>560</v>
      </c>
      <c r="B7" s="202"/>
      <c r="C7" s="202"/>
      <c r="D7" s="207"/>
      <c r="E7" s="211"/>
      <c r="F7" s="207"/>
      <c r="G7" s="211"/>
    </row>
    <row r="8" spans="1:20" ht="13.5" thickBot="1">
      <c r="A8" s="201" t="s">
        <v>561</v>
      </c>
      <c r="B8" s="202"/>
      <c r="C8" s="202"/>
      <c r="D8" s="212"/>
      <c r="E8" s="213">
        <f>SUM(E6-E7)</f>
        <v>0</v>
      </c>
      <c r="F8" s="212"/>
      <c r="G8" s="213">
        <f>SUM(G6-G7)</f>
        <v>0</v>
      </c>
    </row>
    <row r="9" spans="1:20">
      <c r="A9" s="201"/>
      <c r="B9" s="214" t="s">
        <v>562</v>
      </c>
      <c r="C9" s="214"/>
      <c r="D9" s="214"/>
      <c r="E9" s="215"/>
      <c r="F9" s="215"/>
      <c r="G9" s="216">
        <f>+E8+G8</f>
        <v>0</v>
      </c>
      <c r="H9" s="217" t="s">
        <v>563</v>
      </c>
    </row>
    <row r="10" spans="1:20">
      <c r="A10" s="201"/>
      <c r="B10" s="214" t="s">
        <v>564</v>
      </c>
      <c r="C10" s="214"/>
      <c r="D10" s="214"/>
      <c r="E10" s="218"/>
      <c r="F10" s="218"/>
      <c r="G10" s="219">
        <v>24</v>
      </c>
    </row>
    <row r="11" spans="1:20">
      <c r="A11" s="201"/>
      <c r="B11" s="214" t="s">
        <v>565</v>
      </c>
      <c r="C11" s="214"/>
      <c r="D11" s="214"/>
      <c r="E11" s="215"/>
      <c r="F11" s="215"/>
      <c r="G11" s="220">
        <f>+G9/G10</f>
        <v>0</v>
      </c>
    </row>
    <row r="12" spans="1:20">
      <c r="A12" s="201"/>
      <c r="B12" s="221"/>
      <c r="C12" s="221"/>
      <c r="D12" s="221"/>
      <c r="E12" s="222"/>
      <c r="F12" s="222"/>
      <c r="G12" s="223"/>
    </row>
    <row r="13" spans="1:20">
      <c r="A13" s="203" t="s">
        <v>566</v>
      </c>
      <c r="B13" s="202"/>
      <c r="C13" s="202"/>
      <c r="D13" s="202"/>
      <c r="E13" s="224">
        <v>2018</v>
      </c>
      <c r="F13" s="224"/>
      <c r="G13" s="225">
        <f>E13+1</f>
        <v>2019</v>
      </c>
    </row>
    <row r="14" spans="1:20">
      <c r="A14" s="201" t="s">
        <v>567</v>
      </c>
      <c r="B14" s="201"/>
      <c r="C14" s="201"/>
      <c r="D14" s="201"/>
      <c r="E14" s="226"/>
      <c r="F14" s="226"/>
      <c r="G14" s="226"/>
      <c r="H14" s="227"/>
      <c r="I14" s="227"/>
    </row>
    <row r="15" spans="1:20" ht="13.5" thickBot="1">
      <c r="A15" s="228" t="s">
        <v>568</v>
      </c>
      <c r="B15" s="228"/>
      <c r="C15" s="228"/>
      <c r="D15" s="228"/>
      <c r="E15" s="229">
        <f>SUM(E14-E7)</f>
        <v>0</v>
      </c>
      <c r="F15" s="229"/>
      <c r="G15" s="229">
        <f>SUM(G14-G7)</f>
        <v>0</v>
      </c>
      <c r="H15" s="230"/>
      <c r="I15" s="230"/>
    </row>
    <row r="16" spans="1:20" ht="13.5" thickTop="1">
      <c r="A16" s="231"/>
      <c r="B16" s="214" t="s">
        <v>562</v>
      </c>
      <c r="C16" s="214"/>
      <c r="D16" s="214"/>
      <c r="E16" s="214"/>
      <c r="F16" s="214"/>
      <c r="G16" s="220">
        <f>+E15+G15</f>
        <v>0</v>
      </c>
      <c r="H16" s="230"/>
      <c r="I16" s="230"/>
    </row>
    <row r="17" spans="1:9">
      <c r="A17" s="231"/>
      <c r="B17" s="214" t="s">
        <v>569</v>
      </c>
      <c r="C17" s="214"/>
      <c r="D17" s="214"/>
      <c r="E17" s="232"/>
      <c r="F17" s="232"/>
      <c r="G17" s="233">
        <v>24</v>
      </c>
      <c r="H17" s="230"/>
      <c r="I17" s="230"/>
    </row>
    <row r="18" spans="1:9">
      <c r="A18" s="231"/>
      <c r="B18" s="214" t="s">
        <v>565</v>
      </c>
      <c r="C18" s="214"/>
      <c r="D18" s="214"/>
      <c r="E18" s="214"/>
      <c r="F18" s="214"/>
      <c r="G18" s="220">
        <f>+G16/G17</f>
        <v>0</v>
      </c>
      <c r="H18" s="230"/>
      <c r="I18" s="230"/>
    </row>
    <row r="19" spans="1:9">
      <c r="A19" s="231"/>
      <c r="B19" s="231"/>
      <c r="C19" s="231"/>
      <c r="D19" s="231"/>
      <c r="E19" s="231"/>
      <c r="F19" s="231"/>
      <c r="G19" s="230"/>
      <c r="H19" s="230"/>
      <c r="I19" s="230"/>
    </row>
    <row r="20" spans="1:9" ht="75.75" customHeight="1">
      <c r="A20" s="973" t="s">
        <v>570</v>
      </c>
      <c r="B20" s="973"/>
      <c r="C20" s="973"/>
      <c r="D20" s="973"/>
      <c r="E20" s="973"/>
      <c r="F20" s="973"/>
      <c r="G20" s="973"/>
      <c r="H20" s="234"/>
      <c r="I20" s="234"/>
    </row>
    <row r="21" spans="1:9">
      <c r="A21" s="201"/>
      <c r="B21" s="202"/>
      <c r="C21" s="202"/>
      <c r="D21" s="202"/>
      <c r="E21" s="202"/>
      <c r="F21" s="202"/>
      <c r="G21" s="202"/>
    </row>
    <row r="22" spans="1:9">
      <c r="A22" s="201" t="s">
        <v>571</v>
      </c>
      <c r="B22" s="202"/>
      <c r="C22" s="202"/>
      <c r="D22" s="202"/>
      <c r="E22" s="202"/>
      <c r="F22" s="235"/>
      <c r="G22" s="202"/>
    </row>
    <row r="23" spans="1:9" ht="15">
      <c r="A23" s="236" t="s">
        <v>572</v>
      </c>
      <c r="B23" s="202"/>
      <c r="C23" s="202"/>
      <c r="D23" s="202"/>
      <c r="E23" s="235"/>
      <c r="F23" s="235"/>
      <c r="G23" s="202"/>
    </row>
    <row r="24" spans="1:9">
      <c r="A24" s="237"/>
      <c r="B24" s="202"/>
      <c r="C24" s="202"/>
      <c r="D24" s="202"/>
      <c r="E24" s="235"/>
      <c r="F24" s="235"/>
      <c r="G24" s="202"/>
    </row>
    <row r="25" spans="1:9">
      <c r="A25" s="238" t="s">
        <v>573</v>
      </c>
      <c r="B25" s="238" t="s">
        <v>385</v>
      </c>
      <c r="C25" s="202"/>
      <c r="D25" s="202"/>
      <c r="E25" s="235"/>
      <c r="F25" s="235"/>
      <c r="G25" s="202"/>
    </row>
    <row r="26" spans="1:9">
      <c r="A26" s="239">
        <v>2011</v>
      </c>
      <c r="B26" s="239">
        <v>0.22</v>
      </c>
      <c r="C26" s="202" t="s">
        <v>82</v>
      </c>
      <c r="D26" s="240" t="s">
        <v>574</v>
      </c>
      <c r="E26" s="235"/>
      <c r="F26" s="235"/>
      <c r="G26" s="202"/>
    </row>
    <row r="27" spans="1:9">
      <c r="A27" s="239">
        <v>2012</v>
      </c>
      <c r="B27" s="239">
        <v>0.23</v>
      </c>
      <c r="C27" s="202"/>
      <c r="D27" s="202"/>
      <c r="E27" s="235"/>
      <c r="F27" s="235"/>
      <c r="G27" s="202"/>
    </row>
    <row r="28" spans="1:9">
      <c r="A28" s="239">
        <v>2013</v>
      </c>
      <c r="B28" s="239">
        <v>0.23</v>
      </c>
      <c r="C28" s="202"/>
      <c r="D28" s="202"/>
      <c r="E28" s="235"/>
      <c r="F28" s="235"/>
      <c r="G28" s="202"/>
    </row>
    <row r="29" spans="1:9">
      <c r="A29" s="239">
        <v>2014</v>
      </c>
      <c r="B29" s="239">
        <v>0.22</v>
      </c>
      <c r="C29" s="202"/>
      <c r="D29" s="202"/>
      <c r="E29" s="235"/>
      <c r="F29" s="235"/>
      <c r="G29" s="202"/>
    </row>
    <row r="30" spans="1:9">
      <c r="A30" s="239">
        <v>2015</v>
      </c>
      <c r="B30" s="239">
        <v>0.24</v>
      </c>
      <c r="C30" s="202"/>
      <c r="D30" s="202"/>
      <c r="E30" s="235"/>
      <c r="F30" s="235"/>
      <c r="G30" s="202"/>
    </row>
    <row r="31" spans="1:9">
      <c r="A31" s="239">
        <v>2016</v>
      </c>
      <c r="B31" s="239">
        <v>0.24</v>
      </c>
      <c r="C31" s="202"/>
      <c r="D31" s="202"/>
      <c r="E31" s="235"/>
      <c r="F31" s="235"/>
      <c r="G31" s="202"/>
    </row>
    <row r="32" spans="1:9">
      <c r="A32" s="239">
        <v>2017</v>
      </c>
      <c r="B32" s="239">
        <v>0.25</v>
      </c>
      <c r="C32" s="202"/>
      <c r="D32" s="202"/>
      <c r="E32" s="235"/>
      <c r="F32" s="235"/>
      <c r="G32" s="202"/>
    </row>
    <row r="33" spans="1:7">
      <c r="A33" s="239">
        <v>2018</v>
      </c>
      <c r="B33" s="239">
        <v>0.25</v>
      </c>
      <c r="C33" s="202"/>
      <c r="D33" s="202"/>
      <c r="E33" s="235"/>
      <c r="F33" s="235"/>
      <c r="G33" s="202"/>
    </row>
    <row r="34" spans="1:7">
      <c r="A34" s="239">
        <v>2019</v>
      </c>
      <c r="B34" s="239">
        <v>0.26</v>
      </c>
      <c r="C34" s="202"/>
      <c r="D34" s="202"/>
      <c r="E34" s="235"/>
      <c r="F34" s="235"/>
      <c r="G34" s="202"/>
    </row>
    <row r="35" spans="1:7">
      <c r="A35" s="239">
        <v>2020</v>
      </c>
      <c r="B35" s="241"/>
      <c r="C35" s="202"/>
      <c r="D35" s="202"/>
      <c r="E35" s="235"/>
      <c r="F35" s="235"/>
      <c r="G35" s="202"/>
    </row>
    <row r="36" spans="1:7">
      <c r="A36" s="202"/>
      <c r="B36" s="202"/>
      <c r="C36" s="202"/>
      <c r="D36" s="202"/>
      <c r="E36" s="235"/>
      <c r="F36" s="235"/>
      <c r="G36" s="202"/>
    </row>
    <row r="37" spans="1:7">
      <c r="A37" s="202"/>
      <c r="B37" s="202"/>
      <c r="C37" s="202"/>
      <c r="D37" s="202"/>
      <c r="E37" s="235"/>
      <c r="F37" s="235"/>
      <c r="G37" s="202"/>
    </row>
    <row r="38" spans="1:7" ht="27.6" customHeight="1">
      <c r="A38" s="974" t="s">
        <v>575</v>
      </c>
      <c r="B38" s="974"/>
      <c r="C38" s="974"/>
      <c r="D38" s="974"/>
      <c r="E38" s="974"/>
      <c r="F38" s="974"/>
      <c r="G38" s="974"/>
    </row>
    <row r="39" spans="1:7">
      <c r="A39" s="202"/>
      <c r="B39" s="202"/>
      <c r="C39" s="202"/>
      <c r="D39" s="202"/>
      <c r="E39" s="235"/>
      <c r="F39" s="235"/>
      <c r="G39" s="242" t="s">
        <v>576</v>
      </c>
    </row>
    <row r="40" spans="1:7">
      <c r="A40" s="202"/>
      <c r="B40" s="202"/>
      <c r="C40" s="202"/>
      <c r="D40" s="202"/>
      <c r="E40" s="235"/>
      <c r="F40" s="235"/>
      <c r="G40" s="202"/>
    </row>
  </sheetData>
  <mergeCells count="4">
    <mergeCell ref="A1:G1"/>
    <mergeCell ref="A2:G2"/>
    <mergeCell ref="A20:G20"/>
    <mergeCell ref="A38:G3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tabColor indexed="10"/>
  </sheetPr>
  <dimension ref="A1:P59"/>
  <sheetViews>
    <sheetView topLeftCell="A24" workbookViewId="0">
      <selection activeCell="I42" sqref="I42"/>
    </sheetView>
  </sheetViews>
  <sheetFormatPr defaultColWidth="9.140625" defaultRowHeight="11.25"/>
  <cols>
    <col min="1" max="1" width="28.5703125" style="1" customWidth="1"/>
    <col min="2" max="2" width="15.42578125" style="1" customWidth="1"/>
    <col min="3" max="4" width="16.5703125" style="1" customWidth="1"/>
    <col min="5" max="8" width="5.7109375" style="1" customWidth="1"/>
    <col min="9" max="9" width="14.42578125" style="1" customWidth="1"/>
    <col min="10" max="10" width="20.42578125" style="1" customWidth="1"/>
    <col min="11" max="11" width="8.85546875" style="1" customWidth="1"/>
    <col min="12" max="12" width="17.7109375" style="1" customWidth="1"/>
    <col min="13" max="16384" width="9.140625" style="1"/>
  </cols>
  <sheetData>
    <row r="1" spans="1:12" ht="12.75" hidden="1" customHeight="1">
      <c r="A1" s="977" t="s">
        <v>245</v>
      </c>
      <c r="B1" s="977"/>
      <c r="C1" s="977"/>
      <c r="D1" s="977"/>
      <c r="E1" s="977"/>
      <c r="F1" s="977"/>
      <c r="G1" s="977"/>
      <c r="H1" s="977"/>
      <c r="I1" s="977"/>
      <c r="J1" s="977"/>
      <c r="K1" s="977"/>
      <c r="L1" s="977"/>
    </row>
    <row r="2" spans="1:12" ht="12.75" hidden="1" customHeight="1">
      <c r="A2" s="977"/>
      <c r="B2" s="977"/>
      <c r="C2" s="977"/>
      <c r="D2" s="977"/>
      <c r="E2" s="977"/>
      <c r="F2" s="977"/>
      <c r="G2" s="977"/>
      <c r="H2" s="977"/>
      <c r="I2" s="977"/>
      <c r="J2" s="977"/>
      <c r="K2" s="977"/>
      <c r="L2" s="977"/>
    </row>
    <row r="3" spans="1:12" ht="12.75" customHeight="1">
      <c r="A3" s="977"/>
      <c r="B3" s="977"/>
      <c r="C3" s="977"/>
      <c r="D3" s="977"/>
      <c r="E3" s="977"/>
      <c r="F3" s="977"/>
      <c r="G3" s="977"/>
      <c r="H3" s="977"/>
      <c r="I3" s="977"/>
      <c r="J3" s="977"/>
      <c r="K3" s="977"/>
      <c r="L3" s="977"/>
    </row>
    <row r="4" spans="1:12" ht="12.75" customHeight="1">
      <c r="A4" s="977"/>
      <c r="B4" s="977"/>
      <c r="C4" s="977"/>
      <c r="D4" s="977"/>
      <c r="E4" s="977"/>
      <c r="F4" s="977"/>
      <c r="G4" s="977"/>
      <c r="H4" s="977"/>
      <c r="I4" s="977"/>
      <c r="J4" s="977"/>
      <c r="K4" s="977"/>
      <c r="L4" s="977"/>
    </row>
    <row r="5" spans="1:12" ht="13.5" customHeight="1">
      <c r="A5" s="977"/>
      <c r="B5" s="977"/>
      <c r="C5" s="977"/>
      <c r="D5" s="977"/>
      <c r="E5" s="977"/>
      <c r="F5" s="977"/>
      <c r="G5" s="977"/>
      <c r="H5" s="977"/>
      <c r="I5" s="977"/>
      <c r="J5" s="977"/>
      <c r="K5" s="977"/>
      <c r="L5" s="977"/>
    </row>
    <row r="6" spans="1:12">
      <c r="A6" s="6" t="s">
        <v>246</v>
      </c>
      <c r="B6" s="6">
        <f>'DTI Worksheet'!C3</f>
        <v>0</v>
      </c>
      <c r="C6" s="7">
        <f>'DTI Worksheet'!C4</f>
        <v>0</v>
      </c>
      <c r="D6" s="8"/>
      <c r="E6" s="8"/>
      <c r="F6" s="8"/>
      <c r="G6" s="8"/>
      <c r="H6" s="8"/>
      <c r="I6" s="8"/>
      <c r="J6" s="8"/>
      <c r="K6" s="8"/>
      <c r="L6" s="8"/>
    </row>
    <row r="7" spans="1:12">
      <c r="A7" s="9" t="s">
        <v>247</v>
      </c>
      <c r="B7" s="10"/>
      <c r="C7" s="11"/>
      <c r="D7" s="8"/>
      <c r="E7" s="8"/>
      <c r="F7" s="8"/>
      <c r="G7" s="8"/>
      <c r="H7" s="8"/>
      <c r="I7" s="8"/>
      <c r="J7" s="8"/>
      <c r="K7" s="8"/>
      <c r="L7" s="8"/>
    </row>
    <row r="8" spans="1:12">
      <c r="A8" s="9" t="s">
        <v>248</v>
      </c>
      <c r="B8" s="978"/>
      <c r="C8" s="978"/>
      <c r="D8" s="8"/>
      <c r="E8" s="8"/>
      <c r="F8" s="8"/>
      <c r="G8" s="8"/>
      <c r="H8" s="8"/>
      <c r="I8" s="8"/>
      <c r="J8" s="8"/>
      <c r="K8" s="8"/>
      <c r="L8" s="8"/>
    </row>
    <row r="9" spans="1:12">
      <c r="A9" s="12" t="s">
        <v>249</v>
      </c>
      <c r="B9" s="13"/>
      <c r="C9" s="14"/>
      <c r="D9" s="8"/>
      <c r="E9" s="8"/>
      <c r="F9" s="8"/>
      <c r="G9" s="8"/>
      <c r="H9" s="8"/>
      <c r="I9" s="8"/>
      <c r="J9" s="8"/>
      <c r="K9" s="8"/>
      <c r="L9" s="8"/>
    </row>
    <row r="10" spans="1:12">
      <c r="A10" s="15" t="s">
        <v>250</v>
      </c>
      <c r="B10" s="979"/>
      <c r="C10" s="979"/>
      <c r="D10" s="16"/>
      <c r="E10" s="16"/>
      <c r="F10" s="16"/>
      <c r="G10" s="16"/>
      <c r="H10" s="16"/>
      <c r="I10" s="17"/>
      <c r="J10" s="17"/>
      <c r="K10" s="17"/>
      <c r="L10" s="17"/>
    </row>
    <row r="11" spans="1:12">
      <c r="A11" s="18" t="s">
        <v>251</v>
      </c>
      <c r="B11" s="19" t="s">
        <v>252</v>
      </c>
      <c r="C11" s="19" t="s">
        <v>253</v>
      </c>
      <c r="D11" s="20" t="s">
        <v>254</v>
      </c>
      <c r="E11" s="21"/>
      <c r="F11" s="21"/>
      <c r="G11" s="21"/>
      <c r="H11" s="21"/>
      <c r="I11" s="13"/>
      <c r="J11" s="22"/>
      <c r="K11" s="18" t="s">
        <v>255</v>
      </c>
      <c r="L11" s="23" t="s">
        <v>256</v>
      </c>
    </row>
    <row r="12" spans="1:12">
      <c r="A12" s="24" t="s">
        <v>55</v>
      </c>
      <c r="B12" s="25" t="s">
        <v>10</v>
      </c>
      <c r="C12" s="25" t="s">
        <v>10</v>
      </c>
      <c r="D12" s="25" t="s">
        <v>257</v>
      </c>
      <c r="E12" s="26"/>
      <c r="F12" s="26"/>
      <c r="G12" s="26"/>
      <c r="H12" s="26"/>
      <c r="I12" s="27" t="s">
        <v>258</v>
      </c>
      <c r="J12" s="7"/>
      <c r="K12" s="24" t="s">
        <v>259</v>
      </c>
      <c r="L12" s="28" t="s">
        <v>260</v>
      </c>
    </row>
    <row r="13" spans="1:12">
      <c r="A13" s="29"/>
      <c r="B13" s="30"/>
      <c r="C13" s="30"/>
      <c r="D13" s="30"/>
      <c r="E13" s="30"/>
      <c r="F13" s="30"/>
      <c r="G13" s="30"/>
      <c r="H13" s="30"/>
      <c r="I13" s="31"/>
      <c r="J13" s="32"/>
      <c r="K13" s="33"/>
      <c r="L13" s="34"/>
    </row>
    <row r="14" spans="1:12">
      <c r="A14" s="35"/>
      <c r="B14" s="36"/>
      <c r="C14" s="36"/>
      <c r="D14" s="36"/>
      <c r="E14" s="36"/>
      <c r="F14" s="36"/>
      <c r="G14" s="36"/>
      <c r="H14" s="36"/>
      <c r="I14" s="37"/>
      <c r="J14" s="38"/>
      <c r="K14" s="39"/>
      <c r="L14" s="40">
        <f t="shared" ref="L14:L37" si="0">SUM(D14-I14)</f>
        <v>0</v>
      </c>
    </row>
    <row r="15" spans="1:12">
      <c r="A15" s="35"/>
      <c r="B15" s="41"/>
      <c r="C15" s="36"/>
      <c r="D15" s="36"/>
      <c r="E15" s="36"/>
      <c r="F15" s="36"/>
      <c r="G15" s="36"/>
      <c r="H15" s="36"/>
      <c r="I15" s="37"/>
      <c r="J15" s="38"/>
      <c r="K15" s="39"/>
      <c r="L15" s="40">
        <f t="shared" si="0"/>
        <v>0</v>
      </c>
    </row>
    <row r="16" spans="1:12">
      <c r="A16" s="35"/>
      <c r="B16" s="41"/>
      <c r="C16" s="36"/>
      <c r="D16" s="36"/>
      <c r="E16" s="36"/>
      <c r="F16" s="36"/>
      <c r="G16" s="36"/>
      <c r="H16" s="36"/>
      <c r="I16" s="37"/>
      <c r="J16" s="38"/>
      <c r="K16" s="39"/>
      <c r="L16" s="40">
        <f t="shared" si="0"/>
        <v>0</v>
      </c>
    </row>
    <row r="17" spans="1:12">
      <c r="A17" s="35"/>
      <c r="B17" s="41"/>
      <c r="C17" s="36"/>
      <c r="D17" s="36"/>
      <c r="E17" s="36"/>
      <c r="F17" s="36"/>
      <c r="G17" s="36"/>
      <c r="H17" s="36"/>
      <c r="I17" s="37"/>
      <c r="J17" s="38"/>
      <c r="K17" s="39"/>
      <c r="L17" s="40">
        <f t="shared" si="0"/>
        <v>0</v>
      </c>
    </row>
    <row r="18" spans="1:12">
      <c r="A18" s="35"/>
      <c r="B18" s="41"/>
      <c r="C18" s="36"/>
      <c r="D18" s="36"/>
      <c r="E18" s="36"/>
      <c r="F18" s="36"/>
      <c r="G18" s="36"/>
      <c r="H18" s="36"/>
      <c r="I18" s="37"/>
      <c r="J18" s="38"/>
      <c r="K18" s="39"/>
      <c r="L18" s="40">
        <f t="shared" si="0"/>
        <v>0</v>
      </c>
    </row>
    <row r="19" spans="1:12">
      <c r="A19" s="42"/>
      <c r="B19" s="41"/>
      <c r="C19" s="43"/>
      <c r="D19" s="43"/>
      <c r="E19" s="43"/>
      <c r="F19" s="43"/>
      <c r="G19" s="43"/>
      <c r="H19" s="43"/>
      <c r="I19" s="37"/>
      <c r="J19" s="38"/>
      <c r="K19" s="44"/>
      <c r="L19" s="40">
        <f t="shared" si="0"/>
        <v>0</v>
      </c>
    </row>
    <row r="20" spans="1:12">
      <c r="A20" s="35"/>
      <c r="B20" s="41"/>
      <c r="C20" s="36"/>
      <c r="D20" s="36"/>
      <c r="E20" s="36"/>
      <c r="F20" s="36"/>
      <c r="G20" s="36"/>
      <c r="H20" s="36"/>
      <c r="I20" s="37"/>
      <c r="J20" s="38"/>
      <c r="K20" s="39"/>
      <c r="L20" s="40">
        <f t="shared" si="0"/>
        <v>0</v>
      </c>
    </row>
    <row r="21" spans="1:12">
      <c r="A21" s="35"/>
      <c r="B21" s="41"/>
      <c r="C21" s="36"/>
      <c r="D21" s="36"/>
      <c r="E21" s="36"/>
      <c r="F21" s="36"/>
      <c r="G21" s="36"/>
      <c r="H21" s="36"/>
      <c r="I21" s="37"/>
      <c r="J21" s="38"/>
      <c r="K21" s="39"/>
      <c r="L21" s="40">
        <f t="shared" si="0"/>
        <v>0</v>
      </c>
    </row>
    <row r="22" spans="1:12">
      <c r="A22" s="35"/>
      <c r="B22" s="41"/>
      <c r="C22" s="36"/>
      <c r="D22" s="36"/>
      <c r="E22" s="36"/>
      <c r="F22" s="36"/>
      <c r="G22" s="36"/>
      <c r="H22" s="36"/>
      <c r="I22" s="37"/>
      <c r="J22" s="38"/>
      <c r="K22" s="39"/>
      <c r="L22" s="40">
        <f t="shared" si="0"/>
        <v>0</v>
      </c>
    </row>
    <row r="23" spans="1:12">
      <c r="A23" s="35"/>
      <c r="B23" s="41"/>
      <c r="C23" s="36"/>
      <c r="D23" s="36"/>
      <c r="E23" s="36"/>
      <c r="F23" s="36"/>
      <c r="G23" s="36"/>
      <c r="H23" s="36"/>
      <c r="I23" s="37"/>
      <c r="J23" s="38"/>
      <c r="K23" s="39"/>
      <c r="L23" s="40">
        <f t="shared" si="0"/>
        <v>0</v>
      </c>
    </row>
    <row r="24" spans="1:12">
      <c r="A24" s="35"/>
      <c r="B24" s="41"/>
      <c r="C24" s="36"/>
      <c r="D24" s="36"/>
      <c r="E24" s="36"/>
      <c r="F24" s="36"/>
      <c r="G24" s="36"/>
      <c r="H24" s="36"/>
      <c r="I24" s="37"/>
      <c r="J24" s="38"/>
      <c r="K24" s="39"/>
      <c r="L24" s="40">
        <f t="shared" si="0"/>
        <v>0</v>
      </c>
    </row>
    <row r="25" spans="1:12">
      <c r="A25" s="35"/>
      <c r="B25" s="41"/>
      <c r="C25" s="36"/>
      <c r="D25" s="36"/>
      <c r="E25" s="36"/>
      <c r="F25" s="36"/>
      <c r="G25" s="36"/>
      <c r="H25" s="36"/>
      <c r="I25" s="37"/>
      <c r="J25" s="38"/>
      <c r="K25" s="39"/>
      <c r="L25" s="40">
        <f t="shared" si="0"/>
        <v>0</v>
      </c>
    </row>
    <row r="26" spans="1:12">
      <c r="A26" s="35"/>
      <c r="B26" s="41"/>
      <c r="C26" s="36"/>
      <c r="D26" s="36"/>
      <c r="E26" s="36"/>
      <c r="F26" s="36"/>
      <c r="G26" s="36"/>
      <c r="H26" s="36"/>
      <c r="I26" s="37"/>
      <c r="J26" s="38"/>
      <c r="K26" s="39"/>
      <c r="L26" s="40">
        <f t="shared" si="0"/>
        <v>0</v>
      </c>
    </row>
    <row r="27" spans="1:12">
      <c r="A27" s="35"/>
      <c r="B27" s="41"/>
      <c r="C27" s="36"/>
      <c r="D27" s="36"/>
      <c r="E27" s="36"/>
      <c r="F27" s="36"/>
      <c r="G27" s="36"/>
      <c r="H27" s="36"/>
      <c r="I27" s="37"/>
      <c r="J27" s="38"/>
      <c r="K27" s="39"/>
      <c r="L27" s="40">
        <f t="shared" si="0"/>
        <v>0</v>
      </c>
    </row>
    <row r="28" spans="1:12">
      <c r="A28" s="35"/>
      <c r="B28" s="41"/>
      <c r="C28" s="36"/>
      <c r="D28" s="36"/>
      <c r="E28" s="36"/>
      <c r="F28" s="36"/>
      <c r="G28" s="36"/>
      <c r="H28" s="36"/>
      <c r="I28" s="37"/>
      <c r="J28" s="38"/>
      <c r="K28" s="39"/>
      <c r="L28" s="40">
        <f t="shared" si="0"/>
        <v>0</v>
      </c>
    </row>
    <row r="29" spans="1:12">
      <c r="A29" s="35"/>
      <c r="B29" s="41"/>
      <c r="C29" s="36"/>
      <c r="D29" s="36"/>
      <c r="E29" s="36"/>
      <c r="F29" s="36"/>
      <c r="G29" s="36"/>
      <c r="H29" s="36"/>
      <c r="I29" s="37"/>
      <c r="J29" s="38"/>
      <c r="K29" s="39"/>
      <c r="L29" s="40">
        <f t="shared" si="0"/>
        <v>0</v>
      </c>
    </row>
    <row r="30" spans="1:12">
      <c r="A30" s="35"/>
      <c r="B30" s="41"/>
      <c r="C30" s="36"/>
      <c r="D30" s="36"/>
      <c r="E30" s="36"/>
      <c r="F30" s="36"/>
      <c r="G30" s="36"/>
      <c r="H30" s="36"/>
      <c r="I30" s="37"/>
      <c r="J30" s="38"/>
      <c r="K30" s="39"/>
      <c r="L30" s="40">
        <f t="shared" si="0"/>
        <v>0</v>
      </c>
    </row>
    <row r="31" spans="1:12">
      <c r="A31" s="35"/>
      <c r="B31" s="41"/>
      <c r="C31" s="36"/>
      <c r="D31" s="36"/>
      <c r="E31" s="36"/>
      <c r="F31" s="36"/>
      <c r="G31" s="36"/>
      <c r="H31" s="36"/>
      <c r="I31" s="37"/>
      <c r="J31" s="38"/>
      <c r="K31" s="39"/>
      <c r="L31" s="40">
        <f t="shared" si="0"/>
        <v>0</v>
      </c>
    </row>
    <row r="32" spans="1:12">
      <c r="A32" s="35"/>
      <c r="B32" s="41"/>
      <c r="C32" s="36"/>
      <c r="D32" s="36"/>
      <c r="E32" s="36"/>
      <c r="F32" s="36"/>
      <c r="G32" s="36"/>
      <c r="H32" s="36"/>
      <c r="I32" s="37"/>
      <c r="J32" s="38"/>
      <c r="K32" s="39"/>
      <c r="L32" s="40">
        <f t="shared" si="0"/>
        <v>0</v>
      </c>
    </row>
    <row r="33" spans="1:16">
      <c r="A33" s="35"/>
      <c r="B33" s="36"/>
      <c r="C33" s="45"/>
      <c r="D33" s="36"/>
      <c r="E33" s="36"/>
      <c r="F33" s="36"/>
      <c r="G33" s="36"/>
      <c r="H33" s="36"/>
      <c r="I33" s="43"/>
      <c r="J33" s="38"/>
      <c r="K33" s="39"/>
      <c r="L33" s="40">
        <f t="shared" si="0"/>
        <v>0</v>
      </c>
    </row>
    <row r="34" spans="1:16">
      <c r="A34" s="35"/>
      <c r="B34" s="36"/>
      <c r="C34" s="45"/>
      <c r="D34" s="36"/>
      <c r="E34" s="36"/>
      <c r="F34" s="36"/>
      <c r="G34" s="36"/>
      <c r="H34" s="36"/>
      <c r="I34" s="43"/>
      <c r="J34" s="38"/>
      <c r="K34" s="39"/>
      <c r="L34" s="40">
        <f t="shared" si="0"/>
        <v>0</v>
      </c>
    </row>
    <row r="35" spans="1:16">
      <c r="A35" s="35"/>
      <c r="B35" s="36"/>
      <c r="C35" s="36"/>
      <c r="D35" s="36"/>
      <c r="E35" s="36"/>
      <c r="F35" s="36"/>
      <c r="G35" s="36"/>
      <c r="H35" s="36"/>
      <c r="I35" s="43"/>
      <c r="J35" s="38"/>
      <c r="K35" s="39"/>
      <c r="L35" s="40">
        <f t="shared" si="0"/>
        <v>0</v>
      </c>
    </row>
    <row r="36" spans="1:16">
      <c r="A36" s="35"/>
      <c r="B36" s="36"/>
      <c r="C36" s="36"/>
      <c r="D36" s="36"/>
      <c r="E36" s="36"/>
      <c r="F36" s="36"/>
      <c r="G36" s="36"/>
      <c r="H36" s="36"/>
      <c r="I36" s="43"/>
      <c r="J36" s="38"/>
      <c r="K36" s="39"/>
      <c r="L36" s="40">
        <f t="shared" si="0"/>
        <v>0</v>
      </c>
    </row>
    <row r="37" spans="1:16">
      <c r="A37" s="35"/>
      <c r="B37" s="36"/>
      <c r="C37" s="36"/>
      <c r="D37" s="36"/>
      <c r="E37" s="36"/>
      <c r="F37" s="36"/>
      <c r="G37" s="36"/>
      <c r="H37" s="36"/>
      <c r="I37" s="43"/>
      <c r="J37" s="38"/>
      <c r="K37" s="39"/>
      <c r="L37" s="40">
        <f t="shared" si="0"/>
        <v>0</v>
      </c>
    </row>
    <row r="38" spans="1:16">
      <c r="A38" s="46"/>
      <c r="B38" s="980"/>
      <c r="C38" s="980"/>
      <c r="D38" s="980"/>
      <c r="I38" s="47"/>
      <c r="J38" s="48"/>
      <c r="K38" s="49">
        <f>SUM(K13:K37)</f>
        <v>0</v>
      </c>
      <c r="L38" s="50">
        <f>SUM(L13:L37)</f>
        <v>0</v>
      </c>
    </row>
    <row r="39" spans="1:16" ht="22.5">
      <c r="A39" s="51" t="s">
        <v>261</v>
      </c>
      <c r="B39" s="52" t="s">
        <v>262</v>
      </c>
      <c r="C39" s="53" t="s">
        <v>263</v>
      </c>
      <c r="D39" s="54" t="s">
        <v>264</v>
      </c>
      <c r="E39" s="55"/>
      <c r="F39" s="55"/>
      <c r="G39" s="55"/>
      <c r="H39" s="55"/>
      <c r="I39" s="981"/>
      <c r="J39" s="981"/>
      <c r="K39" s="981"/>
      <c r="L39" s="981"/>
    </row>
    <row r="40" spans="1:16">
      <c r="A40" s="56" t="s">
        <v>265</v>
      </c>
      <c r="B40" s="57">
        <f>SUM(L38*20%)</f>
        <v>0</v>
      </c>
      <c r="C40" s="57">
        <f>SUM(L38-B40)</f>
        <v>0</v>
      </c>
      <c r="D40" s="58">
        <f>SUM(C40/12)</f>
        <v>0</v>
      </c>
      <c r="E40" s="59"/>
      <c r="F40" s="59"/>
      <c r="G40" s="59"/>
      <c r="H40" s="59"/>
      <c r="I40" s="981"/>
      <c r="J40" s="981"/>
      <c r="K40" s="981"/>
      <c r="L40" s="981"/>
      <c r="P40" s="2" t="b">
        <f>FALSE</f>
        <v>0</v>
      </c>
    </row>
    <row r="41" spans="1:16" hidden="1">
      <c r="A41" s="60"/>
      <c r="B41" s="61"/>
      <c r="C41" s="62"/>
      <c r="D41" s="63"/>
      <c r="E41" s="64"/>
      <c r="F41" s="64"/>
      <c r="G41" s="64"/>
      <c r="H41" s="64"/>
      <c r="I41" s="981"/>
      <c r="J41" s="981"/>
      <c r="K41" s="981"/>
      <c r="L41" s="981"/>
    </row>
    <row r="42" spans="1:16">
      <c r="A42" s="65" t="s">
        <v>266</v>
      </c>
      <c r="B42" s="66">
        <f>SUM(L38*30%)</f>
        <v>0</v>
      </c>
      <c r="C42" s="66">
        <f>SUM(L38-B42)</f>
        <v>0</v>
      </c>
      <c r="D42" s="67">
        <f>SUM(C42/12)</f>
        <v>0</v>
      </c>
      <c r="E42" s="59"/>
      <c r="F42" s="59"/>
      <c r="G42" s="59"/>
      <c r="H42" s="59"/>
      <c r="I42" s="982"/>
      <c r="J42" s="982"/>
      <c r="K42" s="982"/>
      <c r="L42" s="982"/>
      <c r="P42" s="2" t="b">
        <f>FALSE</f>
        <v>0</v>
      </c>
    </row>
    <row r="43" spans="1:16" hidden="1">
      <c r="A43" s="68"/>
      <c r="B43" s="61"/>
      <c r="C43" s="62"/>
      <c r="D43" s="63"/>
      <c r="E43" s="64"/>
      <c r="F43" s="64"/>
      <c r="G43" s="64"/>
      <c r="H43" s="64"/>
      <c r="I43" s="982"/>
      <c r="J43" s="982"/>
      <c r="K43" s="982"/>
      <c r="L43" s="982"/>
    </row>
    <row r="44" spans="1:16">
      <c r="A44" s="69" t="s">
        <v>267</v>
      </c>
      <c r="B44" s="70" t="s">
        <v>268</v>
      </c>
      <c r="C44" s="70">
        <f>SUM(L38)</f>
        <v>0</v>
      </c>
      <c r="D44" s="71">
        <f>SUM(C44/12)</f>
        <v>0</v>
      </c>
      <c r="E44" s="59"/>
      <c r="F44" s="59"/>
      <c r="G44" s="59"/>
      <c r="H44" s="59"/>
      <c r="I44" s="982"/>
      <c r="J44" s="982"/>
      <c r="K44" s="982"/>
      <c r="L44" s="982"/>
      <c r="P44" s="2" t="b">
        <f>FALSE</f>
        <v>0</v>
      </c>
    </row>
    <row r="45" spans="1:16" hidden="1">
      <c r="A45" s="983"/>
      <c r="B45" s="983"/>
      <c r="C45" s="983"/>
      <c r="D45" s="983"/>
      <c r="I45" s="982"/>
      <c r="J45" s="982"/>
      <c r="K45" s="982"/>
      <c r="L45" s="982"/>
    </row>
    <row r="46" spans="1:16" hidden="1">
      <c r="A46" s="72"/>
      <c r="B46" s="72"/>
      <c r="C46" s="72"/>
      <c r="D46" s="73"/>
      <c r="E46" s="73"/>
      <c r="F46" s="73"/>
      <c r="G46" s="73"/>
      <c r="H46" s="73"/>
      <c r="I46" s="975" t="s">
        <v>269</v>
      </c>
      <c r="J46" s="975"/>
      <c r="K46" s="975"/>
      <c r="L46" s="975"/>
    </row>
    <row r="47" spans="1:16" ht="22.5">
      <c r="A47" s="51" t="s">
        <v>270</v>
      </c>
      <c r="B47" s="52" t="s">
        <v>262</v>
      </c>
      <c r="C47" s="53" t="s">
        <v>263</v>
      </c>
      <c r="D47" s="54" t="s">
        <v>271</v>
      </c>
      <c r="E47" s="74"/>
      <c r="F47" s="74"/>
      <c r="G47" s="74"/>
      <c r="H47" s="74"/>
      <c r="I47" s="975"/>
      <c r="J47" s="975"/>
      <c r="K47" s="975"/>
      <c r="L47" s="975"/>
    </row>
    <row r="48" spans="1:16">
      <c r="A48" s="56" t="s">
        <v>265</v>
      </c>
      <c r="B48" s="57">
        <f>SUM(L14+L15+L16+L17+L18+L19+L20+L21+L22+L23+L24+L25+L26+L27+L28+L29+L30+L31+L32+L33+L34+L35+L36+L37)*20%</f>
        <v>0</v>
      </c>
      <c r="C48" s="57">
        <f>SUM(L13+L14+L15+L16+L17+L18)-B48</f>
        <v>0</v>
      </c>
      <c r="D48" s="71">
        <f>SUM(C48/24)</f>
        <v>0</v>
      </c>
      <c r="E48" s="59"/>
      <c r="F48" s="59"/>
      <c r="G48" s="59"/>
      <c r="H48" s="59"/>
      <c r="I48" s="75">
        <f>IF(P40=TRUE,D40,IF(P42=TRUE,D42,IF(P44=TRUE,D44,0)))</f>
        <v>0</v>
      </c>
      <c r="P48" s="2" t="b">
        <f>FALSE</f>
        <v>0</v>
      </c>
    </row>
    <row r="49" spans="1:16" ht="12.75" hidden="1" customHeight="1">
      <c r="A49" s="76"/>
      <c r="B49" s="77"/>
      <c r="C49" s="78"/>
      <c r="D49" s="79"/>
      <c r="E49" s="80"/>
      <c r="F49" s="80"/>
      <c r="G49" s="80"/>
      <c r="H49" s="80"/>
      <c r="I49" s="81"/>
    </row>
    <row r="50" spans="1:16">
      <c r="A50" s="65" t="s">
        <v>266</v>
      </c>
      <c r="B50" s="66">
        <f>SUM(L13+L14+L15+L16+L17+L18)*30%</f>
        <v>0</v>
      </c>
      <c r="C50" s="66">
        <f>SUM(L13+L14+L15+L16+L17+L18)-B50</f>
        <v>0</v>
      </c>
      <c r="D50" s="71">
        <f>SUM(C50/24)</f>
        <v>0</v>
      </c>
      <c r="E50" s="59"/>
      <c r="F50" s="59"/>
      <c r="G50" s="59"/>
      <c r="H50" s="59"/>
      <c r="I50" s="82">
        <f>IF(P48=TRUE,D48,IF(P50=TRUE,D50,IF(P52=TRUE,D52,0)))</f>
        <v>0</v>
      </c>
      <c r="P50" s="2" t="b">
        <f>FALSE</f>
        <v>0</v>
      </c>
    </row>
    <row r="51" spans="1:16" ht="12.75" hidden="1" customHeight="1">
      <c r="A51" s="83"/>
      <c r="B51" s="77"/>
      <c r="C51" s="78"/>
      <c r="D51" s="79"/>
      <c r="E51" s="80"/>
      <c r="F51" s="80"/>
      <c r="G51" s="80"/>
      <c r="H51" s="80"/>
      <c r="I51" s="84"/>
    </row>
    <row r="52" spans="1:16">
      <c r="A52" s="69" t="s">
        <v>267</v>
      </c>
      <c r="B52" s="70" t="s">
        <v>268</v>
      </c>
      <c r="C52" s="70">
        <f>SUM(L13+L14+L15+L16+L17+L18)</f>
        <v>0</v>
      </c>
      <c r="D52" s="71">
        <f>SUM(C52/24)</f>
        <v>0</v>
      </c>
      <c r="E52" s="59"/>
      <c r="F52" s="59"/>
      <c r="G52" s="59"/>
      <c r="H52" s="59"/>
      <c r="I52" s="85"/>
      <c r="J52" s="86"/>
      <c r="K52" s="86"/>
      <c r="L52" s="86"/>
      <c r="P52" s="2" t="b">
        <f>FALSE</f>
        <v>0</v>
      </c>
    </row>
    <row r="53" spans="1:16">
      <c r="A53" s="976" t="s">
        <v>272</v>
      </c>
      <c r="B53" s="976"/>
      <c r="C53" s="976"/>
      <c r="D53" s="976"/>
      <c r="E53" s="976"/>
      <c r="F53" s="976"/>
      <c r="G53" s="976"/>
      <c r="H53" s="976"/>
      <c r="I53" s="976"/>
      <c r="J53" s="976"/>
      <c r="K53" s="976"/>
      <c r="L53" s="976"/>
    </row>
    <row r="54" spans="1:16">
      <c r="A54" s="976"/>
      <c r="B54" s="976"/>
      <c r="C54" s="976"/>
      <c r="D54" s="976"/>
      <c r="E54" s="976"/>
      <c r="F54" s="976"/>
      <c r="G54" s="976"/>
      <c r="H54" s="976"/>
      <c r="I54" s="976"/>
      <c r="J54" s="976"/>
      <c r="K54" s="976"/>
      <c r="L54" s="976"/>
    </row>
    <row r="55" spans="1:16">
      <c r="A55" s="87" t="s">
        <v>273</v>
      </c>
      <c r="B55" s="88" t="s">
        <v>274</v>
      </c>
      <c r="C55" s="88" t="s">
        <v>275</v>
      </c>
      <c r="D55" s="88"/>
      <c r="E55" s="88"/>
      <c r="F55" s="88"/>
      <c r="G55" s="88"/>
      <c r="H55" s="88"/>
      <c r="I55" s="89"/>
      <c r="J55" s="89"/>
      <c r="K55" s="89"/>
      <c r="L55" s="90"/>
    </row>
    <row r="56" spans="1:16">
      <c r="A56" s="87" t="s">
        <v>276</v>
      </c>
      <c r="B56" s="91"/>
      <c r="C56" s="91"/>
      <c r="D56" s="91"/>
      <c r="E56" s="91"/>
      <c r="F56" s="91"/>
      <c r="G56" s="91"/>
      <c r="H56" s="91"/>
      <c r="I56" s="92">
        <f>SUM(K38)</f>
        <v>0</v>
      </c>
      <c r="J56" s="89"/>
      <c r="K56" s="89"/>
      <c r="L56" s="90"/>
    </row>
    <row r="57" spans="1:16">
      <c r="A57" s="87" t="s">
        <v>277</v>
      </c>
      <c r="B57" s="91"/>
      <c r="C57" s="91"/>
      <c r="D57" s="91"/>
      <c r="E57" s="91"/>
      <c r="F57" s="91"/>
      <c r="G57" s="91"/>
      <c r="H57" s="91"/>
      <c r="I57" s="92">
        <f>SUM(K13:K18)</f>
        <v>0</v>
      </c>
      <c r="J57" s="89"/>
      <c r="K57" s="89"/>
      <c r="L57" s="90"/>
    </row>
    <row r="59" spans="1:16">
      <c r="D59" s="93"/>
      <c r="E59" s="93"/>
      <c r="F59" s="93"/>
      <c r="G59" s="93"/>
      <c r="H59" s="93"/>
      <c r="J59" s="94"/>
      <c r="K59" s="94"/>
    </row>
  </sheetData>
  <sheetProtection selectLockedCells="1" selectUnlockedCells="1"/>
  <mergeCells count="9">
    <mergeCell ref="I46:L47"/>
    <mergeCell ref="A53:L54"/>
    <mergeCell ref="A1:L5"/>
    <mergeCell ref="B8:C8"/>
    <mergeCell ref="B10:C10"/>
    <mergeCell ref="B38:D38"/>
    <mergeCell ref="I39:L41"/>
    <mergeCell ref="I42:L45"/>
    <mergeCell ref="A45:D45"/>
  </mergeCells>
  <pageMargins left="0.7" right="0.7" top="0.75" bottom="0.75" header="0.51180555555555551" footer="0.51180555555555551"/>
  <pageSetup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4</xdr:col>
                    <xdr:colOff>19050</xdr:colOff>
                    <xdr:row>39</xdr:row>
                    <xdr:rowOff>0</xdr:rowOff>
                  </from>
                  <to>
                    <xdr:col>6</xdr:col>
                    <xdr:colOff>85725</xdr:colOff>
                    <xdr:row>41</xdr:row>
                    <xdr:rowOff>114300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4</xdr:col>
                    <xdr:colOff>47625</xdr:colOff>
                    <xdr:row>41</xdr:row>
                    <xdr:rowOff>0</xdr:rowOff>
                  </from>
                  <to>
                    <xdr:col>6</xdr:col>
                    <xdr:colOff>123825</xdr:colOff>
                    <xdr:row>43</xdr:row>
                    <xdr:rowOff>114300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sizeWithCells="1">
                  <from>
                    <xdr:col>4</xdr:col>
                    <xdr:colOff>28575</xdr:colOff>
                    <xdr:row>43</xdr:row>
                    <xdr:rowOff>0</xdr:rowOff>
                  </from>
                  <to>
                    <xdr:col>6</xdr:col>
                    <xdr:colOff>95250</xdr:colOff>
                    <xdr:row>46</xdr:row>
                    <xdr:rowOff>85725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sizeWithCells="1">
                  <from>
                    <xdr:col>4</xdr:col>
                    <xdr:colOff>57150</xdr:colOff>
                    <xdr:row>47</xdr:row>
                    <xdr:rowOff>0</xdr:rowOff>
                  </from>
                  <to>
                    <xdr:col>6</xdr:col>
                    <xdr:colOff>123825</xdr:colOff>
                    <xdr:row>49</xdr:row>
                    <xdr:rowOff>66675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sizeWithCells="1">
                  <from>
                    <xdr:col>4</xdr:col>
                    <xdr:colOff>57150</xdr:colOff>
                    <xdr:row>47</xdr:row>
                    <xdr:rowOff>171450</xdr:rowOff>
                  </from>
                  <to>
                    <xdr:col>6</xdr:col>
                    <xdr:colOff>123825</xdr:colOff>
                    <xdr:row>51</xdr:row>
                    <xdr:rowOff>38100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sizeWithCells="1">
                  <from>
                    <xdr:col>4</xdr:col>
                    <xdr:colOff>76200</xdr:colOff>
                    <xdr:row>49</xdr:row>
                    <xdr:rowOff>190500</xdr:rowOff>
                  </from>
                  <to>
                    <xdr:col>6</xdr:col>
                    <xdr:colOff>142875</xdr:colOff>
                    <xdr:row>52</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indexed="19"/>
  </sheetPr>
  <dimension ref="A1:K38"/>
  <sheetViews>
    <sheetView topLeftCell="A2" workbookViewId="0">
      <selection activeCell="A8" sqref="A8:C10"/>
    </sheetView>
  </sheetViews>
  <sheetFormatPr defaultColWidth="9.140625" defaultRowHeight="11.25"/>
  <cols>
    <col min="1" max="1" width="57.5703125" style="95" bestFit="1" customWidth="1"/>
    <col min="2" max="2" width="13.5703125" style="4" customWidth="1"/>
    <col min="3" max="3" width="13.42578125" style="96" customWidth="1"/>
    <col min="4" max="5" width="9.140625" style="4"/>
    <col min="6" max="6" width="24.7109375" style="4" customWidth="1"/>
    <col min="7" max="7" width="9.7109375" style="4" bestFit="1" customWidth="1"/>
    <col min="8" max="8" width="15.7109375" style="96" customWidth="1"/>
    <col min="9" max="16384" width="9.140625" style="4"/>
  </cols>
  <sheetData>
    <row r="1" spans="1:11" s="97" customFormat="1" ht="23.25">
      <c r="A1" s="559" t="s">
        <v>278</v>
      </c>
      <c r="B1" s="560"/>
      <c r="C1" s="561"/>
      <c r="D1" s="560"/>
      <c r="E1" s="560"/>
      <c r="F1" s="560"/>
      <c r="G1" s="560"/>
      <c r="H1" s="561"/>
      <c r="I1" s="560"/>
      <c r="J1" s="560"/>
      <c r="K1" s="560"/>
    </row>
    <row r="2" spans="1:11" ht="12.75" customHeight="1">
      <c r="A2" s="562"/>
      <c r="B2" s="563"/>
      <c r="C2" s="564"/>
      <c r="D2" s="563"/>
      <c r="E2" s="984"/>
      <c r="F2" s="984"/>
      <c r="G2" s="984"/>
      <c r="H2" s="984"/>
      <c r="I2" s="984"/>
      <c r="J2" s="984"/>
      <c r="K2" s="984"/>
    </row>
    <row r="3" spans="1:11" ht="12.75" customHeight="1">
      <c r="A3" s="562"/>
      <c r="B3" s="563"/>
      <c r="C3" s="564"/>
      <c r="D3" s="563"/>
      <c r="E3" s="984"/>
      <c r="F3" s="984"/>
      <c r="G3" s="984"/>
      <c r="H3" s="984"/>
      <c r="I3" s="984"/>
      <c r="J3" s="984"/>
      <c r="K3" s="984"/>
    </row>
    <row r="4" spans="1:11" ht="15" customHeight="1">
      <c r="A4" s="565"/>
      <c r="B4" s="563"/>
      <c r="C4" s="564"/>
      <c r="D4" s="566"/>
      <c r="E4" s="567"/>
      <c r="F4" s="563"/>
      <c r="G4" s="568"/>
      <c r="H4" s="564"/>
      <c r="I4" s="985"/>
      <c r="J4" s="985"/>
      <c r="K4" s="563"/>
    </row>
    <row r="5" spans="1:11">
      <c r="A5" s="555"/>
      <c r="B5" s="556"/>
      <c r="C5" s="557"/>
      <c r="D5" s="556"/>
      <c r="E5" s="558"/>
      <c r="F5" s="556"/>
      <c r="G5" s="556"/>
      <c r="H5" s="557"/>
      <c r="I5" s="556"/>
      <c r="J5" s="556"/>
      <c r="K5" s="556"/>
    </row>
    <row r="6" spans="1:11" ht="25.5">
      <c r="A6" s="744" t="s">
        <v>325</v>
      </c>
      <c r="B6" s="745" t="s">
        <v>279</v>
      </c>
      <c r="C6" s="746" t="s">
        <v>280</v>
      </c>
      <c r="D6" s="747" t="s">
        <v>281</v>
      </c>
      <c r="E6" s="747"/>
      <c r="F6" s="757" t="s">
        <v>282</v>
      </c>
      <c r="G6" s="747"/>
      <c r="H6" s="756"/>
      <c r="I6" s="747"/>
      <c r="J6" s="747"/>
      <c r="K6" s="747"/>
    </row>
    <row r="7" spans="1:11" ht="13.5" customHeight="1">
      <c r="A7" s="748"/>
      <c r="B7" s="749"/>
      <c r="C7" s="750"/>
      <c r="D7" s="748"/>
      <c r="E7" s="748"/>
      <c r="F7" s="748"/>
      <c r="G7" s="748"/>
      <c r="H7" s="750"/>
      <c r="I7" s="748"/>
      <c r="J7" s="748"/>
      <c r="K7" s="748"/>
    </row>
    <row r="8" spans="1:11" ht="12.75">
      <c r="A8" s="748"/>
      <c r="B8" s="749"/>
      <c r="C8" s="750"/>
      <c r="D8" s="748"/>
      <c r="E8" s="748"/>
      <c r="F8" s="758" t="s">
        <v>283</v>
      </c>
      <c r="G8" s="748"/>
      <c r="H8" s="750">
        <v>0</v>
      </c>
      <c r="I8" s="748"/>
      <c r="J8" s="748"/>
      <c r="K8" s="748"/>
    </row>
    <row r="9" spans="1:11" ht="12.75">
      <c r="A9" s="748"/>
      <c r="B9" s="749"/>
      <c r="C9" s="750"/>
      <c r="D9" s="748"/>
      <c r="E9" s="748"/>
      <c r="F9" s="758" t="s">
        <v>283</v>
      </c>
      <c r="G9" s="749"/>
      <c r="H9" s="750">
        <v>0</v>
      </c>
      <c r="I9" s="748"/>
      <c r="J9" s="748"/>
      <c r="K9" s="748"/>
    </row>
    <row r="10" spans="1:11" ht="12.75">
      <c r="A10" s="748"/>
      <c r="B10" s="749"/>
      <c r="C10" s="750"/>
      <c r="D10" s="748"/>
      <c r="E10" s="748"/>
      <c r="F10" s="758" t="s">
        <v>284</v>
      </c>
      <c r="G10" s="748"/>
      <c r="H10" s="750">
        <v>0</v>
      </c>
      <c r="I10" s="748"/>
      <c r="J10" s="748"/>
      <c r="K10" s="748"/>
    </row>
    <row r="11" spans="1:11" ht="12.75">
      <c r="A11" s="748"/>
      <c r="B11" s="748"/>
      <c r="C11" s="750"/>
      <c r="D11" s="748"/>
      <c r="E11" s="748"/>
      <c r="F11" s="748"/>
      <c r="G11" s="748"/>
      <c r="H11" s="750"/>
      <c r="I11" s="748"/>
      <c r="J11" s="748"/>
      <c r="K11" s="748"/>
    </row>
    <row r="12" spans="1:11" ht="12.75">
      <c r="A12" s="748" t="s">
        <v>285</v>
      </c>
      <c r="B12" s="748"/>
      <c r="C12" s="750"/>
      <c r="D12" s="748"/>
      <c r="E12" s="748"/>
      <c r="F12" s="748"/>
      <c r="G12" s="748"/>
      <c r="H12" s="750"/>
      <c r="I12" s="748"/>
      <c r="J12" s="748"/>
      <c r="K12" s="748"/>
    </row>
    <row r="13" spans="1:11" ht="12.75">
      <c r="A13" s="748"/>
      <c r="B13" s="748"/>
      <c r="C13" s="750"/>
      <c r="D13" s="748"/>
      <c r="E13" s="748"/>
      <c r="F13" s="748"/>
      <c r="G13" s="748"/>
      <c r="H13" s="750"/>
      <c r="I13" s="748"/>
      <c r="J13" s="748"/>
      <c r="K13" s="748"/>
    </row>
    <row r="14" spans="1:11" ht="12.75">
      <c r="A14" s="748"/>
      <c r="B14" s="748"/>
      <c r="C14" s="750"/>
      <c r="D14" s="748"/>
      <c r="E14" s="748"/>
      <c r="F14" s="748"/>
      <c r="G14" s="748"/>
      <c r="H14" s="750"/>
      <c r="I14" s="748"/>
      <c r="J14" s="748"/>
      <c r="K14" s="748"/>
    </row>
    <row r="15" spans="1:11" ht="12.75">
      <c r="A15" s="748"/>
      <c r="B15" s="748"/>
      <c r="C15" s="750"/>
      <c r="D15" s="748"/>
      <c r="E15" s="748"/>
      <c r="F15" s="748"/>
      <c r="G15" s="748"/>
      <c r="H15" s="750"/>
      <c r="I15" s="748"/>
      <c r="J15" s="748"/>
      <c r="K15" s="748"/>
    </row>
    <row r="16" spans="1:11" ht="12.75">
      <c r="A16" s="748"/>
      <c r="B16" s="748"/>
      <c r="C16" s="750"/>
      <c r="D16" s="748"/>
      <c r="E16" s="748"/>
      <c r="F16" s="748"/>
      <c r="G16" s="748"/>
      <c r="H16" s="750"/>
      <c r="I16" s="748"/>
      <c r="J16" s="748"/>
      <c r="K16" s="748"/>
    </row>
    <row r="17" spans="1:11" ht="12.75">
      <c r="A17" s="751" t="s">
        <v>286</v>
      </c>
      <c r="B17" s="748"/>
      <c r="C17" s="750"/>
      <c r="D17" s="748"/>
      <c r="E17" s="748"/>
      <c r="F17" s="748"/>
      <c r="G17" s="748"/>
      <c r="H17" s="750"/>
      <c r="I17" s="748"/>
      <c r="J17" s="748"/>
      <c r="K17" s="748"/>
    </row>
    <row r="18" spans="1:11" ht="12.75">
      <c r="A18" s="748"/>
      <c r="B18" s="748"/>
      <c r="C18" s="750"/>
      <c r="D18" s="748"/>
      <c r="E18" s="748"/>
      <c r="F18" s="748"/>
      <c r="G18" s="748"/>
      <c r="H18" s="750"/>
      <c r="I18" s="748"/>
      <c r="J18" s="748"/>
      <c r="K18" s="748"/>
    </row>
    <row r="19" spans="1:11" ht="12.75">
      <c r="A19" s="747" t="s">
        <v>287</v>
      </c>
      <c r="B19" s="749"/>
      <c r="C19" s="750"/>
      <c r="D19" s="748"/>
      <c r="E19" s="748"/>
      <c r="F19" s="748"/>
      <c r="G19" s="748"/>
      <c r="H19" s="750"/>
      <c r="I19" s="748"/>
      <c r="J19" s="748"/>
      <c r="K19" s="748"/>
    </row>
    <row r="20" spans="1:11" ht="12.75">
      <c r="A20" s="748" t="s">
        <v>288</v>
      </c>
      <c r="B20" s="748"/>
      <c r="C20" s="750"/>
      <c r="D20" s="748"/>
      <c r="E20" s="748"/>
      <c r="F20" s="748"/>
      <c r="G20" s="748"/>
      <c r="H20" s="750"/>
      <c r="I20" s="748"/>
      <c r="J20" s="748"/>
      <c r="K20" s="748"/>
    </row>
    <row r="21" spans="1:11" ht="12.75">
      <c r="A21" s="748" t="s">
        <v>289</v>
      </c>
      <c r="B21" s="748"/>
      <c r="C21" s="752">
        <f>H8*60%</f>
        <v>0</v>
      </c>
      <c r="D21" s="748"/>
      <c r="E21" s="748"/>
      <c r="F21" s="748"/>
      <c r="G21" s="748"/>
      <c r="H21" s="750"/>
      <c r="I21" s="748"/>
      <c r="J21" s="748"/>
      <c r="K21" s="748"/>
    </row>
    <row r="22" spans="1:11" ht="12.75">
      <c r="A22" s="748" t="s">
        <v>290</v>
      </c>
      <c r="B22" s="748"/>
      <c r="C22" s="752">
        <f>H9*60%</f>
        <v>0</v>
      </c>
      <c r="D22" s="748"/>
      <c r="E22" s="748"/>
      <c r="F22" s="748"/>
      <c r="G22" s="748"/>
      <c r="H22" s="750"/>
      <c r="I22" s="748"/>
      <c r="J22" s="748"/>
      <c r="K22" s="748"/>
    </row>
    <row r="23" spans="1:11" ht="12.75">
      <c r="A23" s="748" t="s">
        <v>291</v>
      </c>
      <c r="B23" s="748"/>
      <c r="C23" s="752">
        <f>H10*70%</f>
        <v>0</v>
      </c>
      <c r="D23" s="748"/>
      <c r="E23" s="748"/>
      <c r="F23" s="98"/>
      <c r="G23" s="98"/>
      <c r="H23" s="5"/>
      <c r="I23" s="98"/>
      <c r="J23" s="98"/>
      <c r="K23" s="98"/>
    </row>
    <row r="24" spans="1:11" ht="12.75">
      <c r="A24" s="751"/>
      <c r="B24" s="753"/>
      <c r="C24" s="750"/>
      <c r="D24" s="748"/>
      <c r="E24" s="748"/>
      <c r="F24" s="99"/>
      <c r="G24" s="99"/>
      <c r="H24" s="100"/>
      <c r="I24" s="99"/>
      <c r="J24" s="99"/>
      <c r="K24" s="99"/>
    </row>
    <row r="25" spans="1:11" ht="12.75">
      <c r="A25" s="748"/>
      <c r="B25" s="748"/>
      <c r="C25" s="750"/>
      <c r="D25" s="748"/>
      <c r="E25" s="748"/>
      <c r="F25" s="99"/>
      <c r="G25" s="99"/>
      <c r="H25" s="100"/>
      <c r="I25" s="99"/>
      <c r="J25" s="99"/>
      <c r="K25" s="99"/>
    </row>
    <row r="26" spans="1:11" ht="12.75">
      <c r="A26" s="754" t="s">
        <v>292</v>
      </c>
      <c r="B26" s="747"/>
      <c r="C26" s="755">
        <f>SUM(C7:C19)</f>
        <v>0</v>
      </c>
      <c r="D26" s="748"/>
      <c r="E26" s="748"/>
      <c r="F26" s="99"/>
      <c r="G26" s="99"/>
      <c r="H26" s="100"/>
      <c r="I26" s="99"/>
      <c r="J26" s="99"/>
      <c r="K26" s="99"/>
    </row>
    <row r="27" spans="1:11" ht="12.75">
      <c r="A27" s="754" t="s">
        <v>293</v>
      </c>
      <c r="B27" s="747"/>
      <c r="C27" s="756">
        <f>SUM(C20:C25)</f>
        <v>0</v>
      </c>
      <c r="D27" s="748"/>
      <c r="E27" s="748"/>
      <c r="F27" s="99"/>
      <c r="G27" s="99"/>
      <c r="H27" s="100"/>
      <c r="I27" s="99"/>
      <c r="J27" s="99"/>
      <c r="K27" s="99"/>
    </row>
    <row r="28" spans="1:11" ht="12.75">
      <c r="A28" s="748"/>
      <c r="B28" s="748"/>
      <c r="C28" s="750"/>
      <c r="D28" s="748"/>
      <c r="E28" s="748"/>
      <c r="F28" s="99"/>
      <c r="G28" s="99"/>
      <c r="H28" s="100"/>
      <c r="I28" s="99"/>
      <c r="J28" s="99"/>
      <c r="K28" s="99"/>
    </row>
    <row r="29" spans="1:11" ht="12.75">
      <c r="A29" s="748"/>
      <c r="B29" s="748"/>
      <c r="C29" s="750"/>
      <c r="D29" s="748"/>
      <c r="E29" s="748"/>
      <c r="F29" s="99"/>
      <c r="G29" s="99"/>
      <c r="H29" s="100"/>
      <c r="I29" s="99"/>
      <c r="J29" s="99"/>
      <c r="K29" s="99"/>
    </row>
    <row r="30" spans="1:11" ht="12.75">
      <c r="A30" s="748"/>
      <c r="B30" s="748"/>
      <c r="C30" s="750"/>
      <c r="D30" s="748"/>
      <c r="E30" s="748"/>
      <c r="F30" s="99"/>
      <c r="G30" s="99"/>
      <c r="H30" s="100"/>
      <c r="I30" s="99"/>
      <c r="J30" s="99"/>
      <c r="K30" s="99"/>
    </row>
    <row r="31" spans="1:11" ht="12.75">
      <c r="A31" s="748"/>
      <c r="B31" s="748"/>
      <c r="C31" s="750"/>
      <c r="D31" s="748"/>
      <c r="E31" s="748"/>
      <c r="F31" s="99"/>
      <c r="G31" s="99"/>
      <c r="H31" s="100"/>
      <c r="I31" s="99"/>
      <c r="J31" s="99"/>
      <c r="K31" s="99"/>
    </row>
    <row r="32" spans="1:11" ht="12.75">
      <c r="A32" s="748"/>
      <c r="B32" s="748"/>
      <c r="C32" s="750"/>
      <c r="D32" s="748"/>
      <c r="E32" s="748"/>
      <c r="F32" s="99"/>
      <c r="G32" s="99"/>
      <c r="H32" s="100"/>
      <c r="I32" s="99"/>
      <c r="J32" s="99"/>
      <c r="K32" s="99"/>
    </row>
    <row r="33" spans="1:11" ht="12.75">
      <c r="A33" s="748"/>
      <c r="B33" s="748"/>
      <c r="C33" s="750"/>
      <c r="D33" s="748"/>
      <c r="E33" s="748"/>
      <c r="F33" s="99"/>
      <c r="G33" s="99"/>
      <c r="H33" s="100"/>
      <c r="I33" s="99"/>
      <c r="J33" s="99"/>
      <c r="K33" s="99"/>
    </row>
    <row r="34" spans="1:11" ht="12.75">
      <c r="A34" s="748"/>
      <c r="B34" s="748"/>
      <c r="C34" s="750"/>
      <c r="D34" s="748"/>
      <c r="E34" s="748"/>
      <c r="F34" s="98"/>
      <c r="G34" s="98"/>
      <c r="H34" s="5"/>
      <c r="I34" s="98"/>
      <c r="J34" s="98"/>
      <c r="K34" s="98"/>
    </row>
    <row r="35" spans="1:11" ht="12.75">
      <c r="A35" s="748"/>
      <c r="B35" s="748"/>
      <c r="C35" s="750"/>
      <c r="D35" s="748"/>
      <c r="E35" s="748"/>
      <c r="F35" s="98"/>
      <c r="G35" s="98"/>
      <c r="H35" s="5"/>
      <c r="I35" s="98"/>
      <c r="J35" s="98"/>
      <c r="K35" s="98"/>
    </row>
    <row r="36" spans="1:11">
      <c r="F36" s="3"/>
      <c r="G36" s="3"/>
      <c r="H36" s="101"/>
      <c r="I36" s="3"/>
      <c r="J36" s="3"/>
      <c r="K36" s="3"/>
    </row>
    <row r="37" spans="1:11">
      <c r="F37" s="3"/>
      <c r="G37" s="3"/>
      <c r="H37" s="101"/>
      <c r="I37" s="3"/>
      <c r="J37" s="3"/>
      <c r="K37" s="3"/>
    </row>
    <row r="38" spans="1:11">
      <c r="F38" s="3"/>
      <c r="G38" s="3"/>
      <c r="H38" s="101"/>
      <c r="I38" s="3"/>
      <c r="J38" s="3"/>
      <c r="K38" s="3"/>
    </row>
  </sheetData>
  <sheetProtection selectLockedCells="1"/>
  <mergeCells count="2">
    <mergeCell ref="E2:K3"/>
    <mergeCell ref="I4:J4"/>
  </mergeCells>
  <dataValidations xWindow="469" yWindow="379" count="1">
    <dataValidation allowBlank="1" showInputMessage="1" showErrorMessage="1" prompt="Enter applicable information in fields.  The worksheet will automatically calculate the lowest income average. However, if a more reasonable approach should be used; utilize the check box next to that approach." sqref="G4 D6:K6 A34:K35 A24:E33 A7:K23" xr:uid="{00000000-0002-0000-1700-000000000000}">
      <formula1>0</formula1>
      <formula2>0</formula2>
    </dataValidation>
  </dataValidations>
  <pageMargins left="0.7" right="0.7" top="0.75" bottom="0.75" header="0.51180555555555551" footer="0.51180555555555551"/>
  <pageSetup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1">
              <controlPr defaultSize="0" autoFill="0" autoLine="0" autoPict="0">
                <anchor moveWithCells="1" sizeWithCells="1">
                  <from>
                    <xdr:col>0</xdr:col>
                    <xdr:colOff>1438275</xdr:colOff>
                    <xdr:row>27</xdr:row>
                    <xdr:rowOff>0</xdr:rowOff>
                  </from>
                  <to>
                    <xdr:col>0</xdr:col>
                    <xdr:colOff>1476375</xdr:colOff>
                    <xdr:row>28</xdr:row>
                    <xdr:rowOff>95250</xdr:rowOff>
                  </to>
                </anchor>
              </controlPr>
            </control>
          </mc:Choice>
        </mc:AlternateContent>
        <mc:AlternateContent xmlns:mc="http://schemas.openxmlformats.org/markup-compatibility/2006">
          <mc:Choice Requires="x14">
            <control shapeId="11269" r:id="rId5" name="Check Box 2">
              <controlPr defaultSize="0" autoFill="0" autoLine="0" autoPict="0">
                <anchor moveWithCells="1" sizeWithCells="1">
                  <from>
                    <xdr:col>0</xdr:col>
                    <xdr:colOff>1438275</xdr:colOff>
                    <xdr:row>27</xdr:row>
                    <xdr:rowOff>0</xdr:rowOff>
                  </from>
                  <to>
                    <xdr:col>0</xdr:col>
                    <xdr:colOff>1476375</xdr:colOff>
                    <xdr:row>28</xdr:row>
                    <xdr:rowOff>95250</xdr:rowOff>
                  </to>
                </anchor>
              </controlPr>
            </control>
          </mc:Choice>
        </mc:AlternateContent>
        <mc:AlternateContent xmlns:mc="http://schemas.openxmlformats.org/markup-compatibility/2006">
          <mc:Choice Requires="x14">
            <control shapeId="11270" r:id="rId6" name="Check Box 3">
              <controlPr defaultSize="0" autoFill="0" autoLine="0" autoPict="0">
                <anchor moveWithCells="1" sizeWithCells="1">
                  <from>
                    <xdr:col>0</xdr:col>
                    <xdr:colOff>1438275</xdr:colOff>
                    <xdr:row>27</xdr:row>
                    <xdr:rowOff>0</xdr:rowOff>
                  </from>
                  <to>
                    <xdr:col>0</xdr:col>
                    <xdr:colOff>1476375</xdr:colOff>
                    <xdr:row>28</xdr:row>
                    <xdr:rowOff>95250</xdr:rowOff>
                  </to>
                </anchor>
              </controlPr>
            </control>
          </mc:Choice>
        </mc:AlternateContent>
        <mc:AlternateContent xmlns:mc="http://schemas.openxmlformats.org/markup-compatibility/2006">
          <mc:Choice Requires="x14">
            <control shapeId="11271" r:id="rId7" name="Check Box 4">
              <controlPr defaultSize="0" autoFill="0" autoLine="0" autoPict="0">
                <anchor moveWithCells="1" sizeWithCells="1">
                  <from>
                    <xdr:col>0</xdr:col>
                    <xdr:colOff>1438275</xdr:colOff>
                    <xdr:row>27</xdr:row>
                    <xdr:rowOff>0</xdr:rowOff>
                  </from>
                  <to>
                    <xdr:col>0</xdr:col>
                    <xdr:colOff>1476375</xdr:colOff>
                    <xdr:row>28</xdr:row>
                    <xdr:rowOff>95250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sheetPr>
  <dimension ref="A1:B24"/>
  <sheetViews>
    <sheetView zoomScale="120" zoomScaleNormal="120" workbookViewId="0">
      <selection activeCell="E7" sqref="E7"/>
    </sheetView>
  </sheetViews>
  <sheetFormatPr defaultRowHeight="12.75"/>
  <cols>
    <col min="1" max="1" width="35" customWidth="1"/>
    <col min="2" max="2" width="150.7109375" style="107" customWidth="1"/>
  </cols>
  <sheetData>
    <row r="1" spans="1:2" ht="15.75" thickBot="1">
      <c r="A1" s="103" t="s">
        <v>299</v>
      </c>
      <c r="B1" s="104" t="s">
        <v>300</v>
      </c>
    </row>
    <row r="2" spans="1:2" ht="15.75" thickBot="1">
      <c r="A2" s="552" t="s">
        <v>296</v>
      </c>
      <c r="B2" s="549"/>
    </row>
    <row r="3" spans="1:2" ht="15.75" thickBot="1">
      <c r="A3" s="551"/>
      <c r="B3" s="553" t="s">
        <v>326</v>
      </c>
    </row>
    <row r="4" spans="1:2" ht="15.75" thickBot="1">
      <c r="A4" s="551"/>
      <c r="B4" s="553" t="s">
        <v>364</v>
      </c>
    </row>
    <row r="5" spans="1:2" ht="15.75" thickBot="1">
      <c r="A5" s="551"/>
      <c r="B5" s="553" t="s">
        <v>345</v>
      </c>
    </row>
    <row r="6" spans="1:2" ht="15.75" thickBot="1">
      <c r="A6" s="551"/>
      <c r="B6" s="553" t="s">
        <v>346</v>
      </c>
    </row>
    <row r="7" spans="1:2" ht="15.75" thickBot="1">
      <c r="A7" s="554"/>
      <c r="B7" s="550" t="s">
        <v>366</v>
      </c>
    </row>
    <row r="8" spans="1:2" ht="15.75" thickBot="1">
      <c r="A8" s="551"/>
      <c r="B8" s="553" t="s">
        <v>347</v>
      </c>
    </row>
    <row r="9" spans="1:2" ht="15.75" thickBot="1">
      <c r="A9" s="551"/>
      <c r="B9" s="553" t="s">
        <v>365</v>
      </c>
    </row>
    <row r="10" spans="1:2" ht="15.75" thickBot="1">
      <c r="A10" s="551"/>
      <c r="B10" s="553" t="s">
        <v>348</v>
      </c>
    </row>
    <row r="11" spans="1:2" ht="15.75" thickBot="1">
      <c r="A11" s="551"/>
      <c r="B11" s="553" t="s">
        <v>298</v>
      </c>
    </row>
    <row r="12" spans="1:2" ht="15.75" thickBot="1">
      <c r="A12" s="551"/>
      <c r="B12" s="553" t="s">
        <v>297</v>
      </c>
    </row>
    <row r="13" spans="1:2" ht="15.75" thickBot="1">
      <c r="A13" s="551"/>
      <c r="B13" s="553" t="s">
        <v>327</v>
      </c>
    </row>
    <row r="14" spans="1:2" ht="15.75" thickBot="1">
      <c r="A14" s="551"/>
      <c r="B14" s="553" t="s">
        <v>322</v>
      </c>
    </row>
    <row r="15" spans="1:2" ht="15.75" thickBot="1">
      <c r="A15" s="551"/>
      <c r="B15" s="553" t="s">
        <v>323</v>
      </c>
    </row>
    <row r="16" spans="1:2" ht="15.75" thickBot="1">
      <c r="A16" s="551"/>
      <c r="B16" s="553" t="s">
        <v>328</v>
      </c>
    </row>
    <row r="17" spans="1:2" ht="15.75" thickBot="1">
      <c r="A17" s="551"/>
      <c r="B17" s="553" t="s">
        <v>324</v>
      </c>
    </row>
    <row r="18" spans="1:2" ht="15.75" thickBot="1">
      <c r="A18" s="551"/>
      <c r="B18" s="553" t="s">
        <v>329</v>
      </c>
    </row>
    <row r="19" spans="1:2" ht="15.75" thickBot="1">
      <c r="A19" s="551"/>
      <c r="B19" s="553" t="s">
        <v>349</v>
      </c>
    </row>
    <row r="20" spans="1:2" ht="15.75" thickBot="1">
      <c r="A20" s="551"/>
      <c r="B20" s="553" t="s">
        <v>330</v>
      </c>
    </row>
    <row r="21" spans="1:2" ht="15.75" thickBot="1">
      <c r="A21" s="551"/>
      <c r="B21" s="553" t="s">
        <v>331</v>
      </c>
    </row>
    <row r="22" spans="1:2" ht="15.75" thickBot="1">
      <c r="A22" s="551"/>
      <c r="B22" s="553" t="s">
        <v>691</v>
      </c>
    </row>
    <row r="23" spans="1:2" ht="15.75" thickBot="1">
      <c r="A23" s="551"/>
      <c r="B23" s="553" t="s">
        <v>681</v>
      </c>
    </row>
    <row r="24" spans="1:2" ht="15">
      <c r="A24" s="760"/>
      <c r="B24" s="761" t="s">
        <v>682</v>
      </c>
    </row>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200025</xdr:colOff>
                    <xdr:row>1</xdr:row>
                    <xdr:rowOff>276225</xdr:rowOff>
                  </from>
                  <to>
                    <xdr:col>0</xdr:col>
                    <xdr:colOff>885825</xdr:colOff>
                    <xdr:row>3</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933450</xdr:colOff>
                    <xdr:row>1</xdr:row>
                    <xdr:rowOff>285750</xdr:rowOff>
                  </from>
                  <to>
                    <xdr:col>0</xdr:col>
                    <xdr:colOff>1981200</xdr:colOff>
                    <xdr:row>3</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0</xdr:col>
                    <xdr:colOff>1600200</xdr:colOff>
                    <xdr:row>1</xdr:row>
                    <xdr:rowOff>285750</xdr:rowOff>
                  </from>
                  <to>
                    <xdr:col>0</xdr:col>
                    <xdr:colOff>1981200</xdr:colOff>
                    <xdr:row>3</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0</xdr:col>
                    <xdr:colOff>200025</xdr:colOff>
                    <xdr:row>2</xdr:row>
                    <xdr:rowOff>276225</xdr:rowOff>
                  </from>
                  <to>
                    <xdr:col>0</xdr:col>
                    <xdr:colOff>885825</xdr:colOff>
                    <xdr:row>4</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0</xdr:col>
                    <xdr:colOff>933450</xdr:colOff>
                    <xdr:row>2</xdr:row>
                    <xdr:rowOff>285750</xdr:rowOff>
                  </from>
                  <to>
                    <xdr:col>0</xdr:col>
                    <xdr:colOff>1981200</xdr:colOff>
                    <xdr:row>4</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0</xdr:col>
                    <xdr:colOff>1600200</xdr:colOff>
                    <xdr:row>2</xdr:row>
                    <xdr:rowOff>285750</xdr:rowOff>
                  </from>
                  <to>
                    <xdr:col>0</xdr:col>
                    <xdr:colOff>1981200</xdr:colOff>
                    <xdr:row>4</xdr:row>
                    <xdr:rowOff>0</xdr:rowOff>
                  </to>
                </anchor>
              </controlPr>
            </control>
          </mc:Choice>
        </mc:AlternateContent>
        <mc:AlternateContent xmlns:mc="http://schemas.openxmlformats.org/markup-compatibility/2006">
          <mc:Choice Requires="x14">
            <control shapeId="12301" r:id="rId10" name="Check Box 13">
              <controlPr defaultSize="0" autoFill="0" autoLine="0" autoPict="0">
                <anchor moveWithCells="1">
                  <from>
                    <xdr:col>0</xdr:col>
                    <xdr:colOff>200025</xdr:colOff>
                    <xdr:row>3</xdr:row>
                    <xdr:rowOff>276225</xdr:rowOff>
                  </from>
                  <to>
                    <xdr:col>0</xdr:col>
                    <xdr:colOff>885825</xdr:colOff>
                    <xdr:row>5</xdr:row>
                    <xdr:rowOff>0</xdr:rowOff>
                  </to>
                </anchor>
              </controlPr>
            </control>
          </mc:Choice>
        </mc:AlternateContent>
        <mc:AlternateContent xmlns:mc="http://schemas.openxmlformats.org/markup-compatibility/2006">
          <mc:Choice Requires="x14">
            <control shapeId="12302" r:id="rId11" name="Check Box 14">
              <controlPr defaultSize="0" autoFill="0" autoLine="0" autoPict="0">
                <anchor moveWithCells="1">
                  <from>
                    <xdr:col>0</xdr:col>
                    <xdr:colOff>933450</xdr:colOff>
                    <xdr:row>3</xdr:row>
                    <xdr:rowOff>285750</xdr:rowOff>
                  </from>
                  <to>
                    <xdr:col>0</xdr:col>
                    <xdr:colOff>1981200</xdr:colOff>
                    <xdr:row>5</xdr:row>
                    <xdr:rowOff>0</xdr:rowOff>
                  </to>
                </anchor>
              </controlPr>
            </control>
          </mc:Choice>
        </mc:AlternateContent>
        <mc:AlternateContent xmlns:mc="http://schemas.openxmlformats.org/markup-compatibility/2006">
          <mc:Choice Requires="x14">
            <control shapeId="12303" r:id="rId12" name="Check Box 15">
              <controlPr defaultSize="0" autoFill="0" autoLine="0" autoPict="0">
                <anchor moveWithCells="1">
                  <from>
                    <xdr:col>0</xdr:col>
                    <xdr:colOff>1600200</xdr:colOff>
                    <xdr:row>3</xdr:row>
                    <xdr:rowOff>285750</xdr:rowOff>
                  </from>
                  <to>
                    <xdr:col>0</xdr:col>
                    <xdr:colOff>1981200</xdr:colOff>
                    <xdr:row>5</xdr:row>
                    <xdr:rowOff>0</xdr:rowOff>
                  </to>
                </anchor>
              </controlPr>
            </control>
          </mc:Choice>
        </mc:AlternateContent>
        <mc:AlternateContent xmlns:mc="http://schemas.openxmlformats.org/markup-compatibility/2006">
          <mc:Choice Requires="x14">
            <control shapeId="12304" r:id="rId13" name="Check Box 16">
              <controlPr defaultSize="0" autoFill="0" autoLine="0" autoPict="0">
                <anchor moveWithCells="1">
                  <from>
                    <xdr:col>0</xdr:col>
                    <xdr:colOff>200025</xdr:colOff>
                    <xdr:row>4</xdr:row>
                    <xdr:rowOff>276225</xdr:rowOff>
                  </from>
                  <to>
                    <xdr:col>0</xdr:col>
                    <xdr:colOff>885825</xdr:colOff>
                    <xdr:row>6</xdr:row>
                    <xdr:rowOff>0</xdr:rowOff>
                  </to>
                </anchor>
              </controlPr>
            </control>
          </mc:Choice>
        </mc:AlternateContent>
        <mc:AlternateContent xmlns:mc="http://schemas.openxmlformats.org/markup-compatibility/2006">
          <mc:Choice Requires="x14">
            <control shapeId="12305" r:id="rId14" name="Check Box 17">
              <controlPr defaultSize="0" autoFill="0" autoLine="0" autoPict="0">
                <anchor moveWithCells="1">
                  <from>
                    <xdr:col>0</xdr:col>
                    <xdr:colOff>933450</xdr:colOff>
                    <xdr:row>4</xdr:row>
                    <xdr:rowOff>285750</xdr:rowOff>
                  </from>
                  <to>
                    <xdr:col>0</xdr:col>
                    <xdr:colOff>1981200</xdr:colOff>
                    <xdr:row>6</xdr:row>
                    <xdr:rowOff>0</xdr:rowOff>
                  </to>
                </anchor>
              </controlPr>
            </control>
          </mc:Choice>
        </mc:AlternateContent>
        <mc:AlternateContent xmlns:mc="http://schemas.openxmlformats.org/markup-compatibility/2006">
          <mc:Choice Requires="x14">
            <control shapeId="12306" r:id="rId15" name="Check Box 18">
              <controlPr defaultSize="0" autoFill="0" autoLine="0" autoPict="0">
                <anchor moveWithCells="1">
                  <from>
                    <xdr:col>0</xdr:col>
                    <xdr:colOff>1600200</xdr:colOff>
                    <xdr:row>4</xdr:row>
                    <xdr:rowOff>285750</xdr:rowOff>
                  </from>
                  <to>
                    <xdr:col>0</xdr:col>
                    <xdr:colOff>1981200</xdr:colOff>
                    <xdr:row>6</xdr:row>
                    <xdr:rowOff>0</xdr:rowOff>
                  </to>
                </anchor>
              </controlPr>
            </control>
          </mc:Choice>
        </mc:AlternateContent>
        <mc:AlternateContent xmlns:mc="http://schemas.openxmlformats.org/markup-compatibility/2006">
          <mc:Choice Requires="x14">
            <control shapeId="12307" r:id="rId16" name="Check Box 19">
              <controlPr defaultSize="0" autoFill="0" autoLine="0" autoPict="0">
                <anchor moveWithCells="1">
                  <from>
                    <xdr:col>0</xdr:col>
                    <xdr:colOff>200025</xdr:colOff>
                    <xdr:row>5</xdr:row>
                    <xdr:rowOff>276225</xdr:rowOff>
                  </from>
                  <to>
                    <xdr:col>0</xdr:col>
                    <xdr:colOff>885825</xdr:colOff>
                    <xdr:row>7</xdr:row>
                    <xdr:rowOff>0</xdr:rowOff>
                  </to>
                </anchor>
              </controlPr>
            </control>
          </mc:Choice>
        </mc:AlternateContent>
        <mc:AlternateContent xmlns:mc="http://schemas.openxmlformats.org/markup-compatibility/2006">
          <mc:Choice Requires="x14">
            <control shapeId="12308" r:id="rId17" name="Check Box 20">
              <controlPr defaultSize="0" autoFill="0" autoLine="0" autoPict="0">
                <anchor moveWithCells="1">
                  <from>
                    <xdr:col>0</xdr:col>
                    <xdr:colOff>933450</xdr:colOff>
                    <xdr:row>5</xdr:row>
                    <xdr:rowOff>285750</xdr:rowOff>
                  </from>
                  <to>
                    <xdr:col>0</xdr:col>
                    <xdr:colOff>1981200</xdr:colOff>
                    <xdr:row>7</xdr:row>
                    <xdr:rowOff>0</xdr:rowOff>
                  </to>
                </anchor>
              </controlPr>
            </control>
          </mc:Choice>
        </mc:AlternateContent>
        <mc:AlternateContent xmlns:mc="http://schemas.openxmlformats.org/markup-compatibility/2006">
          <mc:Choice Requires="x14">
            <control shapeId="12309" r:id="rId18" name="Check Box 21">
              <controlPr defaultSize="0" autoFill="0" autoLine="0" autoPict="0">
                <anchor moveWithCells="1">
                  <from>
                    <xdr:col>0</xdr:col>
                    <xdr:colOff>1600200</xdr:colOff>
                    <xdr:row>5</xdr:row>
                    <xdr:rowOff>285750</xdr:rowOff>
                  </from>
                  <to>
                    <xdr:col>0</xdr:col>
                    <xdr:colOff>1981200</xdr:colOff>
                    <xdr:row>7</xdr:row>
                    <xdr:rowOff>0</xdr:rowOff>
                  </to>
                </anchor>
              </controlPr>
            </control>
          </mc:Choice>
        </mc:AlternateContent>
        <mc:AlternateContent xmlns:mc="http://schemas.openxmlformats.org/markup-compatibility/2006">
          <mc:Choice Requires="x14">
            <control shapeId="12310" r:id="rId19" name="Check Box 22">
              <controlPr defaultSize="0" autoFill="0" autoLine="0" autoPict="0">
                <anchor moveWithCells="1">
                  <from>
                    <xdr:col>0</xdr:col>
                    <xdr:colOff>200025</xdr:colOff>
                    <xdr:row>7</xdr:row>
                    <xdr:rowOff>0</xdr:rowOff>
                  </from>
                  <to>
                    <xdr:col>0</xdr:col>
                    <xdr:colOff>885825</xdr:colOff>
                    <xdr:row>8</xdr:row>
                    <xdr:rowOff>28575</xdr:rowOff>
                  </to>
                </anchor>
              </controlPr>
            </control>
          </mc:Choice>
        </mc:AlternateContent>
        <mc:AlternateContent xmlns:mc="http://schemas.openxmlformats.org/markup-compatibility/2006">
          <mc:Choice Requires="x14">
            <control shapeId="12311" r:id="rId20" name="Check Box 23">
              <controlPr defaultSize="0" autoFill="0" autoLine="0" autoPict="0">
                <anchor moveWithCells="1">
                  <from>
                    <xdr:col>0</xdr:col>
                    <xdr:colOff>933450</xdr:colOff>
                    <xdr:row>7</xdr:row>
                    <xdr:rowOff>0</xdr:rowOff>
                  </from>
                  <to>
                    <xdr:col>0</xdr:col>
                    <xdr:colOff>1981200</xdr:colOff>
                    <xdr:row>8</xdr:row>
                    <xdr:rowOff>9525</xdr:rowOff>
                  </to>
                </anchor>
              </controlPr>
            </control>
          </mc:Choice>
        </mc:AlternateContent>
        <mc:AlternateContent xmlns:mc="http://schemas.openxmlformats.org/markup-compatibility/2006">
          <mc:Choice Requires="x14">
            <control shapeId="12312" r:id="rId21" name="Check Box 24">
              <controlPr defaultSize="0" autoFill="0" autoLine="0" autoPict="0">
                <anchor moveWithCells="1">
                  <from>
                    <xdr:col>0</xdr:col>
                    <xdr:colOff>1600200</xdr:colOff>
                    <xdr:row>7</xdr:row>
                    <xdr:rowOff>0</xdr:rowOff>
                  </from>
                  <to>
                    <xdr:col>0</xdr:col>
                    <xdr:colOff>1981200</xdr:colOff>
                    <xdr:row>8</xdr:row>
                    <xdr:rowOff>9525</xdr:rowOff>
                  </to>
                </anchor>
              </controlPr>
            </control>
          </mc:Choice>
        </mc:AlternateContent>
        <mc:AlternateContent xmlns:mc="http://schemas.openxmlformats.org/markup-compatibility/2006">
          <mc:Choice Requires="x14">
            <control shapeId="12316" r:id="rId22" name="Check Box 28">
              <controlPr defaultSize="0" autoFill="0" autoLine="0" autoPict="0">
                <anchor moveWithCells="1">
                  <from>
                    <xdr:col>0</xdr:col>
                    <xdr:colOff>200025</xdr:colOff>
                    <xdr:row>7</xdr:row>
                    <xdr:rowOff>276225</xdr:rowOff>
                  </from>
                  <to>
                    <xdr:col>0</xdr:col>
                    <xdr:colOff>885825</xdr:colOff>
                    <xdr:row>9</xdr:row>
                    <xdr:rowOff>0</xdr:rowOff>
                  </to>
                </anchor>
              </controlPr>
            </control>
          </mc:Choice>
        </mc:AlternateContent>
        <mc:AlternateContent xmlns:mc="http://schemas.openxmlformats.org/markup-compatibility/2006">
          <mc:Choice Requires="x14">
            <control shapeId="12317" r:id="rId23" name="Check Box 29">
              <controlPr defaultSize="0" autoFill="0" autoLine="0" autoPict="0">
                <anchor moveWithCells="1">
                  <from>
                    <xdr:col>0</xdr:col>
                    <xdr:colOff>933450</xdr:colOff>
                    <xdr:row>7</xdr:row>
                    <xdr:rowOff>285750</xdr:rowOff>
                  </from>
                  <to>
                    <xdr:col>0</xdr:col>
                    <xdr:colOff>1981200</xdr:colOff>
                    <xdr:row>9</xdr:row>
                    <xdr:rowOff>0</xdr:rowOff>
                  </to>
                </anchor>
              </controlPr>
            </control>
          </mc:Choice>
        </mc:AlternateContent>
        <mc:AlternateContent xmlns:mc="http://schemas.openxmlformats.org/markup-compatibility/2006">
          <mc:Choice Requires="x14">
            <control shapeId="12318" r:id="rId24" name="Check Box 30">
              <controlPr defaultSize="0" autoFill="0" autoLine="0" autoPict="0">
                <anchor moveWithCells="1">
                  <from>
                    <xdr:col>0</xdr:col>
                    <xdr:colOff>1600200</xdr:colOff>
                    <xdr:row>7</xdr:row>
                    <xdr:rowOff>285750</xdr:rowOff>
                  </from>
                  <to>
                    <xdr:col>0</xdr:col>
                    <xdr:colOff>1981200</xdr:colOff>
                    <xdr:row>9</xdr:row>
                    <xdr:rowOff>0</xdr:rowOff>
                  </to>
                </anchor>
              </controlPr>
            </control>
          </mc:Choice>
        </mc:AlternateContent>
        <mc:AlternateContent xmlns:mc="http://schemas.openxmlformats.org/markup-compatibility/2006">
          <mc:Choice Requires="x14">
            <control shapeId="12319" r:id="rId25" name="Check Box 31">
              <controlPr defaultSize="0" autoFill="0" autoLine="0" autoPict="0">
                <anchor moveWithCells="1">
                  <from>
                    <xdr:col>0</xdr:col>
                    <xdr:colOff>200025</xdr:colOff>
                    <xdr:row>8</xdr:row>
                    <xdr:rowOff>276225</xdr:rowOff>
                  </from>
                  <to>
                    <xdr:col>0</xdr:col>
                    <xdr:colOff>885825</xdr:colOff>
                    <xdr:row>10</xdr:row>
                    <xdr:rowOff>0</xdr:rowOff>
                  </to>
                </anchor>
              </controlPr>
            </control>
          </mc:Choice>
        </mc:AlternateContent>
        <mc:AlternateContent xmlns:mc="http://schemas.openxmlformats.org/markup-compatibility/2006">
          <mc:Choice Requires="x14">
            <control shapeId="12320" r:id="rId26" name="Check Box 32">
              <controlPr defaultSize="0" autoFill="0" autoLine="0" autoPict="0">
                <anchor moveWithCells="1">
                  <from>
                    <xdr:col>0</xdr:col>
                    <xdr:colOff>933450</xdr:colOff>
                    <xdr:row>8</xdr:row>
                    <xdr:rowOff>285750</xdr:rowOff>
                  </from>
                  <to>
                    <xdr:col>0</xdr:col>
                    <xdr:colOff>1981200</xdr:colOff>
                    <xdr:row>10</xdr:row>
                    <xdr:rowOff>0</xdr:rowOff>
                  </to>
                </anchor>
              </controlPr>
            </control>
          </mc:Choice>
        </mc:AlternateContent>
        <mc:AlternateContent xmlns:mc="http://schemas.openxmlformats.org/markup-compatibility/2006">
          <mc:Choice Requires="x14">
            <control shapeId="12321" r:id="rId27" name="Check Box 33">
              <controlPr defaultSize="0" autoFill="0" autoLine="0" autoPict="0">
                <anchor moveWithCells="1">
                  <from>
                    <xdr:col>0</xdr:col>
                    <xdr:colOff>1600200</xdr:colOff>
                    <xdr:row>8</xdr:row>
                    <xdr:rowOff>285750</xdr:rowOff>
                  </from>
                  <to>
                    <xdr:col>0</xdr:col>
                    <xdr:colOff>1981200</xdr:colOff>
                    <xdr:row>10</xdr:row>
                    <xdr:rowOff>0</xdr:rowOff>
                  </to>
                </anchor>
              </controlPr>
            </control>
          </mc:Choice>
        </mc:AlternateContent>
        <mc:AlternateContent xmlns:mc="http://schemas.openxmlformats.org/markup-compatibility/2006">
          <mc:Choice Requires="x14">
            <control shapeId="12322" r:id="rId28" name="Check Box 34">
              <controlPr defaultSize="0" autoFill="0" autoLine="0" autoPict="0">
                <anchor moveWithCells="1">
                  <from>
                    <xdr:col>0</xdr:col>
                    <xdr:colOff>200025</xdr:colOff>
                    <xdr:row>9</xdr:row>
                    <xdr:rowOff>276225</xdr:rowOff>
                  </from>
                  <to>
                    <xdr:col>0</xdr:col>
                    <xdr:colOff>885825</xdr:colOff>
                    <xdr:row>11</xdr:row>
                    <xdr:rowOff>0</xdr:rowOff>
                  </to>
                </anchor>
              </controlPr>
            </control>
          </mc:Choice>
        </mc:AlternateContent>
        <mc:AlternateContent xmlns:mc="http://schemas.openxmlformats.org/markup-compatibility/2006">
          <mc:Choice Requires="x14">
            <control shapeId="12323" r:id="rId29" name="Check Box 35">
              <controlPr defaultSize="0" autoFill="0" autoLine="0" autoPict="0">
                <anchor moveWithCells="1">
                  <from>
                    <xdr:col>0</xdr:col>
                    <xdr:colOff>933450</xdr:colOff>
                    <xdr:row>9</xdr:row>
                    <xdr:rowOff>285750</xdr:rowOff>
                  </from>
                  <to>
                    <xdr:col>0</xdr:col>
                    <xdr:colOff>1981200</xdr:colOff>
                    <xdr:row>11</xdr:row>
                    <xdr:rowOff>0</xdr:rowOff>
                  </to>
                </anchor>
              </controlPr>
            </control>
          </mc:Choice>
        </mc:AlternateContent>
        <mc:AlternateContent xmlns:mc="http://schemas.openxmlformats.org/markup-compatibility/2006">
          <mc:Choice Requires="x14">
            <control shapeId="12324" r:id="rId30" name="Check Box 36">
              <controlPr defaultSize="0" autoFill="0" autoLine="0" autoPict="0">
                <anchor moveWithCells="1">
                  <from>
                    <xdr:col>0</xdr:col>
                    <xdr:colOff>1600200</xdr:colOff>
                    <xdr:row>9</xdr:row>
                    <xdr:rowOff>285750</xdr:rowOff>
                  </from>
                  <to>
                    <xdr:col>0</xdr:col>
                    <xdr:colOff>1981200</xdr:colOff>
                    <xdr:row>11</xdr:row>
                    <xdr:rowOff>0</xdr:rowOff>
                  </to>
                </anchor>
              </controlPr>
            </control>
          </mc:Choice>
        </mc:AlternateContent>
        <mc:AlternateContent xmlns:mc="http://schemas.openxmlformats.org/markup-compatibility/2006">
          <mc:Choice Requires="x14">
            <control shapeId="12328" r:id="rId31" name="Check Box 40">
              <controlPr defaultSize="0" autoFill="0" autoLine="0" autoPict="0">
                <anchor moveWithCells="1">
                  <from>
                    <xdr:col>0</xdr:col>
                    <xdr:colOff>200025</xdr:colOff>
                    <xdr:row>10</xdr:row>
                    <xdr:rowOff>276225</xdr:rowOff>
                  </from>
                  <to>
                    <xdr:col>0</xdr:col>
                    <xdr:colOff>885825</xdr:colOff>
                    <xdr:row>12</xdr:row>
                    <xdr:rowOff>0</xdr:rowOff>
                  </to>
                </anchor>
              </controlPr>
            </control>
          </mc:Choice>
        </mc:AlternateContent>
        <mc:AlternateContent xmlns:mc="http://schemas.openxmlformats.org/markup-compatibility/2006">
          <mc:Choice Requires="x14">
            <control shapeId="12329" r:id="rId32" name="Check Box 41">
              <controlPr defaultSize="0" autoFill="0" autoLine="0" autoPict="0">
                <anchor moveWithCells="1">
                  <from>
                    <xdr:col>0</xdr:col>
                    <xdr:colOff>933450</xdr:colOff>
                    <xdr:row>10</xdr:row>
                    <xdr:rowOff>285750</xdr:rowOff>
                  </from>
                  <to>
                    <xdr:col>0</xdr:col>
                    <xdr:colOff>1981200</xdr:colOff>
                    <xdr:row>12</xdr:row>
                    <xdr:rowOff>0</xdr:rowOff>
                  </to>
                </anchor>
              </controlPr>
            </control>
          </mc:Choice>
        </mc:AlternateContent>
        <mc:AlternateContent xmlns:mc="http://schemas.openxmlformats.org/markup-compatibility/2006">
          <mc:Choice Requires="x14">
            <control shapeId="12330" r:id="rId33" name="Check Box 42">
              <controlPr defaultSize="0" autoFill="0" autoLine="0" autoPict="0">
                <anchor moveWithCells="1">
                  <from>
                    <xdr:col>0</xdr:col>
                    <xdr:colOff>1600200</xdr:colOff>
                    <xdr:row>10</xdr:row>
                    <xdr:rowOff>285750</xdr:rowOff>
                  </from>
                  <to>
                    <xdr:col>0</xdr:col>
                    <xdr:colOff>1981200</xdr:colOff>
                    <xdr:row>12</xdr:row>
                    <xdr:rowOff>0</xdr:rowOff>
                  </to>
                </anchor>
              </controlPr>
            </control>
          </mc:Choice>
        </mc:AlternateContent>
        <mc:AlternateContent xmlns:mc="http://schemas.openxmlformats.org/markup-compatibility/2006">
          <mc:Choice Requires="x14">
            <control shapeId="12331" r:id="rId34" name="Check Box 43">
              <controlPr defaultSize="0" autoFill="0" autoLine="0" autoPict="0">
                <anchor moveWithCells="1">
                  <from>
                    <xdr:col>0</xdr:col>
                    <xdr:colOff>200025</xdr:colOff>
                    <xdr:row>11</xdr:row>
                    <xdr:rowOff>276225</xdr:rowOff>
                  </from>
                  <to>
                    <xdr:col>0</xdr:col>
                    <xdr:colOff>885825</xdr:colOff>
                    <xdr:row>12</xdr:row>
                    <xdr:rowOff>285750</xdr:rowOff>
                  </to>
                </anchor>
              </controlPr>
            </control>
          </mc:Choice>
        </mc:AlternateContent>
        <mc:AlternateContent xmlns:mc="http://schemas.openxmlformats.org/markup-compatibility/2006">
          <mc:Choice Requires="x14">
            <control shapeId="12332" r:id="rId35" name="Check Box 44">
              <controlPr defaultSize="0" autoFill="0" autoLine="0" autoPict="0">
                <anchor moveWithCells="1">
                  <from>
                    <xdr:col>0</xdr:col>
                    <xdr:colOff>933450</xdr:colOff>
                    <xdr:row>11</xdr:row>
                    <xdr:rowOff>285750</xdr:rowOff>
                  </from>
                  <to>
                    <xdr:col>0</xdr:col>
                    <xdr:colOff>1981200</xdr:colOff>
                    <xdr:row>12</xdr:row>
                    <xdr:rowOff>285750</xdr:rowOff>
                  </to>
                </anchor>
              </controlPr>
            </control>
          </mc:Choice>
        </mc:AlternateContent>
        <mc:AlternateContent xmlns:mc="http://schemas.openxmlformats.org/markup-compatibility/2006">
          <mc:Choice Requires="x14">
            <control shapeId="12333" r:id="rId36" name="Check Box 45">
              <controlPr defaultSize="0" autoFill="0" autoLine="0" autoPict="0">
                <anchor moveWithCells="1">
                  <from>
                    <xdr:col>0</xdr:col>
                    <xdr:colOff>1600200</xdr:colOff>
                    <xdr:row>11</xdr:row>
                    <xdr:rowOff>285750</xdr:rowOff>
                  </from>
                  <to>
                    <xdr:col>0</xdr:col>
                    <xdr:colOff>1981200</xdr:colOff>
                    <xdr:row>12</xdr:row>
                    <xdr:rowOff>285750</xdr:rowOff>
                  </to>
                </anchor>
              </controlPr>
            </control>
          </mc:Choice>
        </mc:AlternateContent>
        <mc:AlternateContent xmlns:mc="http://schemas.openxmlformats.org/markup-compatibility/2006">
          <mc:Choice Requires="x14">
            <control shapeId="12334" r:id="rId37" name="Check Box 46">
              <controlPr defaultSize="0" autoFill="0" autoLine="0" autoPict="0">
                <anchor moveWithCells="1">
                  <from>
                    <xdr:col>0</xdr:col>
                    <xdr:colOff>200025</xdr:colOff>
                    <xdr:row>12</xdr:row>
                    <xdr:rowOff>276225</xdr:rowOff>
                  </from>
                  <to>
                    <xdr:col>0</xdr:col>
                    <xdr:colOff>885825</xdr:colOff>
                    <xdr:row>14</xdr:row>
                    <xdr:rowOff>0</xdr:rowOff>
                  </to>
                </anchor>
              </controlPr>
            </control>
          </mc:Choice>
        </mc:AlternateContent>
        <mc:AlternateContent xmlns:mc="http://schemas.openxmlformats.org/markup-compatibility/2006">
          <mc:Choice Requires="x14">
            <control shapeId="12335" r:id="rId38" name="Check Box 47">
              <controlPr defaultSize="0" autoFill="0" autoLine="0" autoPict="0">
                <anchor moveWithCells="1">
                  <from>
                    <xdr:col>0</xdr:col>
                    <xdr:colOff>933450</xdr:colOff>
                    <xdr:row>12</xdr:row>
                    <xdr:rowOff>285750</xdr:rowOff>
                  </from>
                  <to>
                    <xdr:col>0</xdr:col>
                    <xdr:colOff>1981200</xdr:colOff>
                    <xdr:row>14</xdr:row>
                    <xdr:rowOff>0</xdr:rowOff>
                  </to>
                </anchor>
              </controlPr>
            </control>
          </mc:Choice>
        </mc:AlternateContent>
        <mc:AlternateContent xmlns:mc="http://schemas.openxmlformats.org/markup-compatibility/2006">
          <mc:Choice Requires="x14">
            <control shapeId="12336" r:id="rId39" name="Check Box 48">
              <controlPr defaultSize="0" autoFill="0" autoLine="0" autoPict="0">
                <anchor moveWithCells="1">
                  <from>
                    <xdr:col>0</xdr:col>
                    <xdr:colOff>1600200</xdr:colOff>
                    <xdr:row>12</xdr:row>
                    <xdr:rowOff>285750</xdr:rowOff>
                  </from>
                  <to>
                    <xdr:col>0</xdr:col>
                    <xdr:colOff>1981200</xdr:colOff>
                    <xdr:row>14</xdr:row>
                    <xdr:rowOff>0</xdr:rowOff>
                  </to>
                </anchor>
              </controlPr>
            </control>
          </mc:Choice>
        </mc:AlternateContent>
        <mc:AlternateContent xmlns:mc="http://schemas.openxmlformats.org/markup-compatibility/2006">
          <mc:Choice Requires="x14">
            <control shapeId="12337" r:id="rId40" name="Check Box 49">
              <controlPr defaultSize="0" autoFill="0" autoLine="0" autoPict="0">
                <anchor moveWithCells="1">
                  <from>
                    <xdr:col>0</xdr:col>
                    <xdr:colOff>200025</xdr:colOff>
                    <xdr:row>14</xdr:row>
                    <xdr:rowOff>0</xdr:rowOff>
                  </from>
                  <to>
                    <xdr:col>0</xdr:col>
                    <xdr:colOff>885825</xdr:colOff>
                    <xdr:row>15</xdr:row>
                    <xdr:rowOff>28575</xdr:rowOff>
                  </to>
                </anchor>
              </controlPr>
            </control>
          </mc:Choice>
        </mc:AlternateContent>
        <mc:AlternateContent xmlns:mc="http://schemas.openxmlformats.org/markup-compatibility/2006">
          <mc:Choice Requires="x14">
            <control shapeId="12338" r:id="rId41" name="Check Box 50">
              <controlPr defaultSize="0" autoFill="0" autoLine="0" autoPict="0">
                <anchor moveWithCells="1">
                  <from>
                    <xdr:col>0</xdr:col>
                    <xdr:colOff>933450</xdr:colOff>
                    <xdr:row>14</xdr:row>
                    <xdr:rowOff>0</xdr:rowOff>
                  </from>
                  <to>
                    <xdr:col>0</xdr:col>
                    <xdr:colOff>1981200</xdr:colOff>
                    <xdr:row>15</xdr:row>
                    <xdr:rowOff>9525</xdr:rowOff>
                  </to>
                </anchor>
              </controlPr>
            </control>
          </mc:Choice>
        </mc:AlternateContent>
        <mc:AlternateContent xmlns:mc="http://schemas.openxmlformats.org/markup-compatibility/2006">
          <mc:Choice Requires="x14">
            <control shapeId="12339" r:id="rId42" name="Check Box 51">
              <controlPr defaultSize="0" autoFill="0" autoLine="0" autoPict="0">
                <anchor moveWithCells="1">
                  <from>
                    <xdr:col>0</xdr:col>
                    <xdr:colOff>1600200</xdr:colOff>
                    <xdr:row>14</xdr:row>
                    <xdr:rowOff>0</xdr:rowOff>
                  </from>
                  <to>
                    <xdr:col>0</xdr:col>
                    <xdr:colOff>1981200</xdr:colOff>
                    <xdr:row>15</xdr:row>
                    <xdr:rowOff>9525</xdr:rowOff>
                  </to>
                </anchor>
              </controlPr>
            </control>
          </mc:Choice>
        </mc:AlternateContent>
        <mc:AlternateContent xmlns:mc="http://schemas.openxmlformats.org/markup-compatibility/2006">
          <mc:Choice Requires="x14">
            <control shapeId="12347" r:id="rId43" name="Check Box 59">
              <controlPr defaultSize="0" autoFill="0" autoLine="0" autoPict="0">
                <anchor moveWithCells="1">
                  <from>
                    <xdr:col>0</xdr:col>
                    <xdr:colOff>171450</xdr:colOff>
                    <xdr:row>15</xdr:row>
                    <xdr:rowOff>9525</xdr:rowOff>
                  </from>
                  <to>
                    <xdr:col>0</xdr:col>
                    <xdr:colOff>1438275</xdr:colOff>
                    <xdr:row>16</xdr:row>
                    <xdr:rowOff>28575</xdr:rowOff>
                  </to>
                </anchor>
              </controlPr>
            </control>
          </mc:Choice>
        </mc:AlternateContent>
        <mc:AlternateContent xmlns:mc="http://schemas.openxmlformats.org/markup-compatibility/2006">
          <mc:Choice Requires="x14">
            <control shapeId="12348" r:id="rId44" name="Check Box 60">
              <controlPr defaultSize="0" autoFill="0" autoLine="0" autoPict="0">
                <anchor moveWithCells="1">
                  <from>
                    <xdr:col>0</xdr:col>
                    <xdr:colOff>914400</xdr:colOff>
                    <xdr:row>15</xdr:row>
                    <xdr:rowOff>9525</xdr:rowOff>
                  </from>
                  <to>
                    <xdr:col>0</xdr:col>
                    <xdr:colOff>1981200</xdr:colOff>
                    <xdr:row>16</xdr:row>
                    <xdr:rowOff>28575</xdr:rowOff>
                  </to>
                </anchor>
              </controlPr>
            </control>
          </mc:Choice>
        </mc:AlternateContent>
        <mc:AlternateContent xmlns:mc="http://schemas.openxmlformats.org/markup-compatibility/2006">
          <mc:Choice Requires="x14">
            <control shapeId="12349" r:id="rId45" name="Check Box 61">
              <controlPr defaultSize="0" autoFill="0" autoLine="0" autoPict="0">
                <anchor moveWithCells="1">
                  <from>
                    <xdr:col>0</xdr:col>
                    <xdr:colOff>1571625</xdr:colOff>
                    <xdr:row>15</xdr:row>
                    <xdr:rowOff>9525</xdr:rowOff>
                  </from>
                  <to>
                    <xdr:col>0</xdr:col>
                    <xdr:colOff>1981200</xdr:colOff>
                    <xdr:row>16</xdr:row>
                    <xdr:rowOff>28575</xdr:rowOff>
                  </to>
                </anchor>
              </controlPr>
            </control>
          </mc:Choice>
        </mc:AlternateContent>
        <mc:AlternateContent xmlns:mc="http://schemas.openxmlformats.org/markup-compatibility/2006">
          <mc:Choice Requires="x14">
            <control shapeId="12350" r:id="rId46" name="Check Box 62">
              <controlPr defaultSize="0" autoFill="0" autoLine="0" autoPict="0">
                <anchor moveWithCells="1">
                  <from>
                    <xdr:col>0</xdr:col>
                    <xdr:colOff>200025</xdr:colOff>
                    <xdr:row>16</xdr:row>
                    <xdr:rowOff>0</xdr:rowOff>
                  </from>
                  <to>
                    <xdr:col>0</xdr:col>
                    <xdr:colOff>885825</xdr:colOff>
                    <xdr:row>17</xdr:row>
                    <xdr:rowOff>28575</xdr:rowOff>
                  </to>
                </anchor>
              </controlPr>
            </control>
          </mc:Choice>
        </mc:AlternateContent>
        <mc:AlternateContent xmlns:mc="http://schemas.openxmlformats.org/markup-compatibility/2006">
          <mc:Choice Requires="x14">
            <control shapeId="12351" r:id="rId47" name="Check Box 63">
              <controlPr defaultSize="0" autoFill="0" autoLine="0" autoPict="0">
                <anchor moveWithCells="1">
                  <from>
                    <xdr:col>0</xdr:col>
                    <xdr:colOff>933450</xdr:colOff>
                    <xdr:row>16</xdr:row>
                    <xdr:rowOff>0</xdr:rowOff>
                  </from>
                  <to>
                    <xdr:col>0</xdr:col>
                    <xdr:colOff>1981200</xdr:colOff>
                    <xdr:row>17</xdr:row>
                    <xdr:rowOff>9525</xdr:rowOff>
                  </to>
                </anchor>
              </controlPr>
            </control>
          </mc:Choice>
        </mc:AlternateContent>
        <mc:AlternateContent xmlns:mc="http://schemas.openxmlformats.org/markup-compatibility/2006">
          <mc:Choice Requires="x14">
            <control shapeId="12352" r:id="rId48" name="Check Box 64">
              <controlPr defaultSize="0" autoFill="0" autoLine="0" autoPict="0">
                <anchor moveWithCells="1">
                  <from>
                    <xdr:col>0</xdr:col>
                    <xdr:colOff>1600200</xdr:colOff>
                    <xdr:row>16</xdr:row>
                    <xdr:rowOff>0</xdr:rowOff>
                  </from>
                  <to>
                    <xdr:col>0</xdr:col>
                    <xdr:colOff>1981200</xdr:colOff>
                    <xdr:row>17</xdr:row>
                    <xdr:rowOff>9525</xdr:rowOff>
                  </to>
                </anchor>
              </controlPr>
            </control>
          </mc:Choice>
        </mc:AlternateContent>
        <mc:AlternateContent xmlns:mc="http://schemas.openxmlformats.org/markup-compatibility/2006">
          <mc:Choice Requires="x14">
            <control shapeId="12353" r:id="rId49" name="Check Box 65">
              <controlPr defaultSize="0" autoFill="0" autoLine="0" autoPict="0">
                <anchor moveWithCells="1">
                  <from>
                    <xdr:col>0</xdr:col>
                    <xdr:colOff>200025</xdr:colOff>
                    <xdr:row>16</xdr:row>
                    <xdr:rowOff>276225</xdr:rowOff>
                  </from>
                  <to>
                    <xdr:col>0</xdr:col>
                    <xdr:colOff>885825</xdr:colOff>
                    <xdr:row>18</xdr:row>
                    <xdr:rowOff>0</xdr:rowOff>
                  </to>
                </anchor>
              </controlPr>
            </control>
          </mc:Choice>
        </mc:AlternateContent>
        <mc:AlternateContent xmlns:mc="http://schemas.openxmlformats.org/markup-compatibility/2006">
          <mc:Choice Requires="x14">
            <control shapeId="12354" r:id="rId50" name="Check Box 66">
              <controlPr defaultSize="0" autoFill="0" autoLine="0" autoPict="0">
                <anchor moveWithCells="1">
                  <from>
                    <xdr:col>0</xdr:col>
                    <xdr:colOff>933450</xdr:colOff>
                    <xdr:row>16</xdr:row>
                    <xdr:rowOff>285750</xdr:rowOff>
                  </from>
                  <to>
                    <xdr:col>0</xdr:col>
                    <xdr:colOff>1981200</xdr:colOff>
                    <xdr:row>18</xdr:row>
                    <xdr:rowOff>0</xdr:rowOff>
                  </to>
                </anchor>
              </controlPr>
            </control>
          </mc:Choice>
        </mc:AlternateContent>
        <mc:AlternateContent xmlns:mc="http://schemas.openxmlformats.org/markup-compatibility/2006">
          <mc:Choice Requires="x14">
            <control shapeId="12355" r:id="rId51" name="Check Box 67">
              <controlPr defaultSize="0" autoFill="0" autoLine="0" autoPict="0">
                <anchor moveWithCells="1">
                  <from>
                    <xdr:col>0</xdr:col>
                    <xdr:colOff>1600200</xdr:colOff>
                    <xdr:row>16</xdr:row>
                    <xdr:rowOff>285750</xdr:rowOff>
                  </from>
                  <to>
                    <xdr:col>0</xdr:col>
                    <xdr:colOff>1981200</xdr:colOff>
                    <xdr:row>18</xdr:row>
                    <xdr:rowOff>0</xdr:rowOff>
                  </to>
                </anchor>
              </controlPr>
            </control>
          </mc:Choice>
        </mc:AlternateContent>
        <mc:AlternateContent xmlns:mc="http://schemas.openxmlformats.org/markup-compatibility/2006">
          <mc:Choice Requires="x14">
            <control shapeId="12356" r:id="rId52" name="Check Box 68">
              <controlPr defaultSize="0" autoFill="0" autoLine="0" autoPict="0">
                <anchor moveWithCells="1">
                  <from>
                    <xdr:col>0</xdr:col>
                    <xdr:colOff>200025</xdr:colOff>
                    <xdr:row>18</xdr:row>
                    <xdr:rowOff>0</xdr:rowOff>
                  </from>
                  <to>
                    <xdr:col>0</xdr:col>
                    <xdr:colOff>885825</xdr:colOff>
                    <xdr:row>19</xdr:row>
                    <xdr:rowOff>28575</xdr:rowOff>
                  </to>
                </anchor>
              </controlPr>
            </control>
          </mc:Choice>
        </mc:AlternateContent>
        <mc:AlternateContent xmlns:mc="http://schemas.openxmlformats.org/markup-compatibility/2006">
          <mc:Choice Requires="x14">
            <control shapeId="12357" r:id="rId53" name="Check Box 69">
              <controlPr defaultSize="0" autoFill="0" autoLine="0" autoPict="0">
                <anchor moveWithCells="1">
                  <from>
                    <xdr:col>0</xdr:col>
                    <xdr:colOff>933450</xdr:colOff>
                    <xdr:row>18</xdr:row>
                    <xdr:rowOff>0</xdr:rowOff>
                  </from>
                  <to>
                    <xdr:col>0</xdr:col>
                    <xdr:colOff>1981200</xdr:colOff>
                    <xdr:row>19</xdr:row>
                    <xdr:rowOff>19050</xdr:rowOff>
                  </to>
                </anchor>
              </controlPr>
            </control>
          </mc:Choice>
        </mc:AlternateContent>
        <mc:AlternateContent xmlns:mc="http://schemas.openxmlformats.org/markup-compatibility/2006">
          <mc:Choice Requires="x14">
            <control shapeId="12358" r:id="rId54" name="Check Box 70">
              <controlPr defaultSize="0" autoFill="0" autoLine="0" autoPict="0">
                <anchor moveWithCells="1">
                  <from>
                    <xdr:col>0</xdr:col>
                    <xdr:colOff>1600200</xdr:colOff>
                    <xdr:row>18</xdr:row>
                    <xdr:rowOff>0</xdr:rowOff>
                  </from>
                  <to>
                    <xdr:col>0</xdr:col>
                    <xdr:colOff>1981200</xdr:colOff>
                    <xdr:row>19</xdr:row>
                    <xdr:rowOff>19050</xdr:rowOff>
                  </to>
                </anchor>
              </controlPr>
            </control>
          </mc:Choice>
        </mc:AlternateContent>
        <mc:AlternateContent xmlns:mc="http://schemas.openxmlformats.org/markup-compatibility/2006">
          <mc:Choice Requires="x14">
            <control shapeId="12361" r:id="rId55" name="Check Box 73">
              <controlPr defaultSize="0" autoFill="0" autoLine="0" autoPict="0">
                <anchor moveWithCells="1">
                  <from>
                    <xdr:col>0</xdr:col>
                    <xdr:colOff>1600200</xdr:colOff>
                    <xdr:row>18</xdr:row>
                    <xdr:rowOff>0</xdr:rowOff>
                  </from>
                  <to>
                    <xdr:col>0</xdr:col>
                    <xdr:colOff>1981200</xdr:colOff>
                    <xdr:row>19</xdr:row>
                    <xdr:rowOff>19050</xdr:rowOff>
                  </to>
                </anchor>
              </controlPr>
            </control>
          </mc:Choice>
        </mc:AlternateContent>
        <mc:AlternateContent xmlns:mc="http://schemas.openxmlformats.org/markup-compatibility/2006">
          <mc:Choice Requires="x14">
            <control shapeId="12392" r:id="rId56" name="Check Box 104">
              <controlPr defaultSize="0" autoFill="0" autoLine="0" autoPict="0">
                <anchor moveWithCells="1">
                  <from>
                    <xdr:col>0</xdr:col>
                    <xdr:colOff>200025</xdr:colOff>
                    <xdr:row>18</xdr:row>
                    <xdr:rowOff>285750</xdr:rowOff>
                  </from>
                  <to>
                    <xdr:col>0</xdr:col>
                    <xdr:colOff>885825</xdr:colOff>
                    <xdr:row>20</xdr:row>
                    <xdr:rowOff>19050</xdr:rowOff>
                  </to>
                </anchor>
              </controlPr>
            </control>
          </mc:Choice>
        </mc:AlternateContent>
        <mc:AlternateContent xmlns:mc="http://schemas.openxmlformats.org/markup-compatibility/2006">
          <mc:Choice Requires="x14">
            <control shapeId="12393" r:id="rId57" name="Check Box 105">
              <controlPr defaultSize="0" autoFill="0" autoLine="0" autoPict="0">
                <anchor moveWithCells="1">
                  <from>
                    <xdr:col>0</xdr:col>
                    <xdr:colOff>933450</xdr:colOff>
                    <xdr:row>18</xdr:row>
                    <xdr:rowOff>285750</xdr:rowOff>
                  </from>
                  <to>
                    <xdr:col>0</xdr:col>
                    <xdr:colOff>1981200</xdr:colOff>
                    <xdr:row>20</xdr:row>
                    <xdr:rowOff>19050</xdr:rowOff>
                  </to>
                </anchor>
              </controlPr>
            </control>
          </mc:Choice>
        </mc:AlternateContent>
        <mc:AlternateContent xmlns:mc="http://schemas.openxmlformats.org/markup-compatibility/2006">
          <mc:Choice Requires="x14">
            <control shapeId="12394" r:id="rId58" name="Check Box 106">
              <controlPr defaultSize="0" autoFill="0" autoLine="0" autoPict="0">
                <anchor moveWithCells="1">
                  <from>
                    <xdr:col>0</xdr:col>
                    <xdr:colOff>1600200</xdr:colOff>
                    <xdr:row>18</xdr:row>
                    <xdr:rowOff>285750</xdr:rowOff>
                  </from>
                  <to>
                    <xdr:col>0</xdr:col>
                    <xdr:colOff>1981200</xdr:colOff>
                    <xdr:row>20</xdr:row>
                    <xdr:rowOff>19050</xdr:rowOff>
                  </to>
                </anchor>
              </controlPr>
            </control>
          </mc:Choice>
        </mc:AlternateContent>
        <mc:AlternateContent xmlns:mc="http://schemas.openxmlformats.org/markup-compatibility/2006">
          <mc:Choice Requires="x14">
            <control shapeId="12398" r:id="rId59" name="Check Box 110">
              <controlPr defaultSize="0" autoFill="0" autoLine="0" autoPict="0">
                <anchor moveWithCells="1">
                  <from>
                    <xdr:col>0</xdr:col>
                    <xdr:colOff>200025</xdr:colOff>
                    <xdr:row>19</xdr:row>
                    <xdr:rowOff>285750</xdr:rowOff>
                  </from>
                  <to>
                    <xdr:col>0</xdr:col>
                    <xdr:colOff>885825</xdr:colOff>
                    <xdr:row>21</xdr:row>
                    <xdr:rowOff>19050</xdr:rowOff>
                  </to>
                </anchor>
              </controlPr>
            </control>
          </mc:Choice>
        </mc:AlternateContent>
        <mc:AlternateContent xmlns:mc="http://schemas.openxmlformats.org/markup-compatibility/2006">
          <mc:Choice Requires="x14">
            <control shapeId="12399" r:id="rId60" name="Check Box 111">
              <controlPr defaultSize="0" autoFill="0" autoLine="0" autoPict="0">
                <anchor moveWithCells="1">
                  <from>
                    <xdr:col>0</xdr:col>
                    <xdr:colOff>933450</xdr:colOff>
                    <xdr:row>19</xdr:row>
                    <xdr:rowOff>285750</xdr:rowOff>
                  </from>
                  <to>
                    <xdr:col>0</xdr:col>
                    <xdr:colOff>1981200</xdr:colOff>
                    <xdr:row>21</xdr:row>
                    <xdr:rowOff>19050</xdr:rowOff>
                  </to>
                </anchor>
              </controlPr>
            </control>
          </mc:Choice>
        </mc:AlternateContent>
        <mc:AlternateContent xmlns:mc="http://schemas.openxmlformats.org/markup-compatibility/2006">
          <mc:Choice Requires="x14">
            <control shapeId="12400" r:id="rId61" name="Check Box 112">
              <controlPr defaultSize="0" autoFill="0" autoLine="0" autoPict="0">
                <anchor moveWithCells="1">
                  <from>
                    <xdr:col>0</xdr:col>
                    <xdr:colOff>1600200</xdr:colOff>
                    <xdr:row>19</xdr:row>
                    <xdr:rowOff>285750</xdr:rowOff>
                  </from>
                  <to>
                    <xdr:col>0</xdr:col>
                    <xdr:colOff>1981200</xdr:colOff>
                    <xdr:row>21</xdr:row>
                    <xdr:rowOff>19050</xdr:rowOff>
                  </to>
                </anchor>
              </controlPr>
            </control>
          </mc:Choice>
        </mc:AlternateContent>
        <mc:AlternateContent xmlns:mc="http://schemas.openxmlformats.org/markup-compatibility/2006">
          <mc:Choice Requires="x14">
            <control shapeId="12403" r:id="rId62" name="Check Box 115">
              <controlPr defaultSize="0" autoFill="0" autoLine="0" autoPict="0">
                <anchor moveWithCells="1">
                  <from>
                    <xdr:col>0</xdr:col>
                    <xdr:colOff>200025</xdr:colOff>
                    <xdr:row>20</xdr:row>
                    <xdr:rowOff>285750</xdr:rowOff>
                  </from>
                  <to>
                    <xdr:col>0</xdr:col>
                    <xdr:colOff>885825</xdr:colOff>
                    <xdr:row>22</xdr:row>
                    <xdr:rowOff>19050</xdr:rowOff>
                  </to>
                </anchor>
              </controlPr>
            </control>
          </mc:Choice>
        </mc:AlternateContent>
        <mc:AlternateContent xmlns:mc="http://schemas.openxmlformats.org/markup-compatibility/2006">
          <mc:Choice Requires="x14">
            <control shapeId="12404" r:id="rId63" name="Check Box 116">
              <controlPr defaultSize="0" autoFill="0" autoLine="0" autoPict="0">
                <anchor moveWithCells="1">
                  <from>
                    <xdr:col>0</xdr:col>
                    <xdr:colOff>933450</xdr:colOff>
                    <xdr:row>20</xdr:row>
                    <xdr:rowOff>285750</xdr:rowOff>
                  </from>
                  <to>
                    <xdr:col>0</xdr:col>
                    <xdr:colOff>1981200</xdr:colOff>
                    <xdr:row>22</xdr:row>
                    <xdr:rowOff>19050</xdr:rowOff>
                  </to>
                </anchor>
              </controlPr>
            </control>
          </mc:Choice>
        </mc:AlternateContent>
        <mc:AlternateContent xmlns:mc="http://schemas.openxmlformats.org/markup-compatibility/2006">
          <mc:Choice Requires="x14">
            <control shapeId="12405" r:id="rId64" name="Check Box 117">
              <controlPr defaultSize="0" autoFill="0" autoLine="0" autoPict="0">
                <anchor moveWithCells="1">
                  <from>
                    <xdr:col>0</xdr:col>
                    <xdr:colOff>1600200</xdr:colOff>
                    <xdr:row>20</xdr:row>
                    <xdr:rowOff>285750</xdr:rowOff>
                  </from>
                  <to>
                    <xdr:col>0</xdr:col>
                    <xdr:colOff>1981200</xdr:colOff>
                    <xdr:row>22</xdr:row>
                    <xdr:rowOff>19050</xdr:rowOff>
                  </to>
                </anchor>
              </controlPr>
            </control>
          </mc:Choice>
        </mc:AlternateContent>
        <mc:AlternateContent xmlns:mc="http://schemas.openxmlformats.org/markup-compatibility/2006">
          <mc:Choice Requires="x14">
            <control shapeId="12406" r:id="rId65" name="Check Box 118">
              <controlPr defaultSize="0" autoFill="0" autoLine="0" autoPict="0">
                <anchor moveWithCells="1">
                  <from>
                    <xdr:col>0</xdr:col>
                    <xdr:colOff>200025</xdr:colOff>
                    <xdr:row>20</xdr:row>
                    <xdr:rowOff>285750</xdr:rowOff>
                  </from>
                  <to>
                    <xdr:col>0</xdr:col>
                    <xdr:colOff>885825</xdr:colOff>
                    <xdr:row>22</xdr:row>
                    <xdr:rowOff>19050</xdr:rowOff>
                  </to>
                </anchor>
              </controlPr>
            </control>
          </mc:Choice>
        </mc:AlternateContent>
        <mc:AlternateContent xmlns:mc="http://schemas.openxmlformats.org/markup-compatibility/2006">
          <mc:Choice Requires="x14">
            <control shapeId="12409" r:id="rId66" name="Check Box 121">
              <controlPr defaultSize="0" autoFill="0" autoLine="0" autoPict="0">
                <anchor moveWithCells="1">
                  <from>
                    <xdr:col>0</xdr:col>
                    <xdr:colOff>200025</xdr:colOff>
                    <xdr:row>21</xdr:row>
                    <xdr:rowOff>285750</xdr:rowOff>
                  </from>
                  <to>
                    <xdr:col>0</xdr:col>
                    <xdr:colOff>885825</xdr:colOff>
                    <xdr:row>23</xdr:row>
                    <xdr:rowOff>19050</xdr:rowOff>
                  </to>
                </anchor>
              </controlPr>
            </control>
          </mc:Choice>
        </mc:AlternateContent>
        <mc:AlternateContent xmlns:mc="http://schemas.openxmlformats.org/markup-compatibility/2006">
          <mc:Choice Requires="x14">
            <control shapeId="12410" r:id="rId67" name="Check Box 122">
              <controlPr defaultSize="0" autoFill="0" autoLine="0" autoPict="0">
                <anchor moveWithCells="1">
                  <from>
                    <xdr:col>0</xdr:col>
                    <xdr:colOff>933450</xdr:colOff>
                    <xdr:row>21</xdr:row>
                    <xdr:rowOff>285750</xdr:rowOff>
                  </from>
                  <to>
                    <xdr:col>0</xdr:col>
                    <xdr:colOff>1981200</xdr:colOff>
                    <xdr:row>23</xdr:row>
                    <xdr:rowOff>19050</xdr:rowOff>
                  </to>
                </anchor>
              </controlPr>
            </control>
          </mc:Choice>
        </mc:AlternateContent>
        <mc:AlternateContent xmlns:mc="http://schemas.openxmlformats.org/markup-compatibility/2006">
          <mc:Choice Requires="x14">
            <control shapeId="12411" r:id="rId68" name="Check Box 123">
              <controlPr defaultSize="0" autoFill="0" autoLine="0" autoPict="0">
                <anchor moveWithCells="1">
                  <from>
                    <xdr:col>0</xdr:col>
                    <xdr:colOff>1600200</xdr:colOff>
                    <xdr:row>21</xdr:row>
                    <xdr:rowOff>285750</xdr:rowOff>
                  </from>
                  <to>
                    <xdr:col>0</xdr:col>
                    <xdr:colOff>1981200</xdr:colOff>
                    <xdr:row>23</xdr:row>
                    <xdr:rowOff>19050</xdr:rowOff>
                  </to>
                </anchor>
              </controlPr>
            </control>
          </mc:Choice>
        </mc:AlternateContent>
        <mc:AlternateContent xmlns:mc="http://schemas.openxmlformats.org/markup-compatibility/2006">
          <mc:Choice Requires="x14">
            <control shapeId="12412" r:id="rId69" name="Check Box 124">
              <controlPr defaultSize="0" autoFill="0" autoLine="0" autoPict="0">
                <anchor moveWithCells="1">
                  <from>
                    <xdr:col>0</xdr:col>
                    <xdr:colOff>200025</xdr:colOff>
                    <xdr:row>21</xdr:row>
                    <xdr:rowOff>285750</xdr:rowOff>
                  </from>
                  <to>
                    <xdr:col>0</xdr:col>
                    <xdr:colOff>885825</xdr:colOff>
                    <xdr:row>23</xdr:row>
                    <xdr:rowOff>19050</xdr:rowOff>
                  </to>
                </anchor>
              </controlPr>
            </control>
          </mc:Choice>
        </mc:AlternateContent>
        <mc:AlternateContent xmlns:mc="http://schemas.openxmlformats.org/markup-compatibility/2006">
          <mc:Choice Requires="x14">
            <control shapeId="12415" r:id="rId70" name="Check Box 127">
              <controlPr defaultSize="0" autoFill="0" autoLine="0" autoPict="0">
                <anchor moveWithCells="1">
                  <from>
                    <xdr:col>0</xdr:col>
                    <xdr:colOff>200025</xdr:colOff>
                    <xdr:row>21</xdr:row>
                    <xdr:rowOff>285750</xdr:rowOff>
                  </from>
                  <to>
                    <xdr:col>0</xdr:col>
                    <xdr:colOff>885825</xdr:colOff>
                    <xdr:row>23</xdr:row>
                    <xdr:rowOff>19050</xdr:rowOff>
                  </to>
                </anchor>
              </controlPr>
            </control>
          </mc:Choice>
        </mc:AlternateContent>
        <mc:AlternateContent xmlns:mc="http://schemas.openxmlformats.org/markup-compatibility/2006">
          <mc:Choice Requires="x14">
            <control shapeId="12418" r:id="rId71" name="Check Box 130">
              <controlPr defaultSize="0" autoFill="0" autoLine="0" autoPict="0">
                <anchor moveWithCells="1">
                  <from>
                    <xdr:col>0</xdr:col>
                    <xdr:colOff>200025</xdr:colOff>
                    <xdr:row>22</xdr:row>
                    <xdr:rowOff>285750</xdr:rowOff>
                  </from>
                  <to>
                    <xdr:col>0</xdr:col>
                    <xdr:colOff>885825</xdr:colOff>
                    <xdr:row>24</xdr:row>
                    <xdr:rowOff>28575</xdr:rowOff>
                  </to>
                </anchor>
              </controlPr>
            </control>
          </mc:Choice>
        </mc:AlternateContent>
        <mc:AlternateContent xmlns:mc="http://schemas.openxmlformats.org/markup-compatibility/2006">
          <mc:Choice Requires="x14">
            <control shapeId="12419" r:id="rId72" name="Check Box 131">
              <controlPr defaultSize="0" autoFill="0" autoLine="0" autoPict="0">
                <anchor moveWithCells="1">
                  <from>
                    <xdr:col>0</xdr:col>
                    <xdr:colOff>933450</xdr:colOff>
                    <xdr:row>22</xdr:row>
                    <xdr:rowOff>285750</xdr:rowOff>
                  </from>
                  <to>
                    <xdr:col>0</xdr:col>
                    <xdr:colOff>1981200</xdr:colOff>
                    <xdr:row>24</xdr:row>
                    <xdr:rowOff>28575</xdr:rowOff>
                  </to>
                </anchor>
              </controlPr>
            </control>
          </mc:Choice>
        </mc:AlternateContent>
        <mc:AlternateContent xmlns:mc="http://schemas.openxmlformats.org/markup-compatibility/2006">
          <mc:Choice Requires="x14">
            <control shapeId="12420" r:id="rId73" name="Check Box 132">
              <controlPr defaultSize="0" autoFill="0" autoLine="0" autoPict="0">
                <anchor moveWithCells="1">
                  <from>
                    <xdr:col>0</xdr:col>
                    <xdr:colOff>1600200</xdr:colOff>
                    <xdr:row>22</xdr:row>
                    <xdr:rowOff>285750</xdr:rowOff>
                  </from>
                  <to>
                    <xdr:col>0</xdr:col>
                    <xdr:colOff>1981200</xdr:colOff>
                    <xdr:row>24</xdr:row>
                    <xdr:rowOff>28575</xdr:rowOff>
                  </to>
                </anchor>
              </controlPr>
            </control>
          </mc:Choice>
        </mc:AlternateContent>
      </controls>
    </mc:Choice>
  </mc:AlternateContent>
  <tableParts count="1">
    <tablePart r:id="rId74"/>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39997558519241921"/>
  </sheetPr>
  <dimension ref="A1:B26"/>
  <sheetViews>
    <sheetView zoomScale="140" zoomScaleNormal="140" workbookViewId="0">
      <selection activeCell="A5" sqref="A5"/>
    </sheetView>
  </sheetViews>
  <sheetFormatPr defaultRowHeight="12.75"/>
  <cols>
    <col min="1" max="1" width="34.140625" customWidth="1"/>
    <col min="2" max="2" width="150.7109375" style="107" customWidth="1"/>
  </cols>
  <sheetData>
    <row r="1" spans="1:2" ht="15.75" thickBot="1">
      <c r="A1" s="103" t="s">
        <v>301</v>
      </c>
      <c r="B1" s="104" t="s">
        <v>310</v>
      </c>
    </row>
    <row r="2" spans="1:2" ht="15.75" thickBot="1">
      <c r="A2" s="550" t="s">
        <v>311</v>
      </c>
      <c r="B2" s="549"/>
    </row>
    <row r="3" spans="1:2" ht="15.75" thickBot="1">
      <c r="A3" s="551"/>
      <c r="B3" s="549" t="s">
        <v>302</v>
      </c>
    </row>
    <row r="4" spans="1:2" ht="15.75" thickBot="1">
      <c r="A4" s="551"/>
      <c r="B4" s="549" t="s">
        <v>304</v>
      </c>
    </row>
    <row r="5" spans="1:2" ht="15.75" thickBot="1">
      <c r="A5" s="551"/>
      <c r="B5" s="549" t="s">
        <v>303</v>
      </c>
    </row>
    <row r="6" spans="1:2" ht="15.75" thickBot="1">
      <c r="A6" s="551"/>
      <c r="B6" s="549" t="s">
        <v>305</v>
      </c>
    </row>
    <row r="7" spans="1:2" ht="15.75" thickBot="1">
      <c r="A7" s="551"/>
      <c r="B7" s="549" t="s">
        <v>306</v>
      </c>
    </row>
    <row r="8" spans="1:2" ht="15.75" thickBot="1">
      <c r="A8" s="551"/>
      <c r="B8" s="549" t="s">
        <v>307</v>
      </c>
    </row>
    <row r="9" spans="1:2" ht="15.75" thickBot="1">
      <c r="A9" s="551"/>
      <c r="B9" s="549" t="s">
        <v>308</v>
      </c>
    </row>
    <row r="10" spans="1:2" ht="15.75" thickBot="1">
      <c r="A10" s="551"/>
      <c r="B10" s="549"/>
    </row>
    <row r="11" spans="1:2" ht="15.75" thickBot="1">
      <c r="A11" s="551"/>
      <c r="B11" s="549"/>
    </row>
    <row r="12" spans="1:2" ht="15.75" thickBot="1">
      <c r="A12" s="550" t="s">
        <v>309</v>
      </c>
      <c r="B12" s="549"/>
    </row>
    <row r="13" spans="1:2" ht="15.75" thickBot="1">
      <c r="A13" s="551"/>
      <c r="B13" s="549" t="s">
        <v>312</v>
      </c>
    </row>
    <row r="14" spans="1:2" ht="15.75" thickBot="1">
      <c r="A14" s="551"/>
      <c r="B14" s="549" t="s">
        <v>313</v>
      </c>
    </row>
    <row r="15" spans="1:2" ht="15.75" thickBot="1">
      <c r="A15" s="551"/>
      <c r="B15" s="549" t="s">
        <v>314</v>
      </c>
    </row>
    <row r="16" spans="1:2" ht="15.75" thickBot="1">
      <c r="A16" s="551"/>
      <c r="B16" s="549" t="s">
        <v>315</v>
      </c>
    </row>
    <row r="17" spans="1:2" ht="15.75" thickBot="1">
      <c r="A17" s="551"/>
      <c r="B17" s="549" t="s">
        <v>316</v>
      </c>
    </row>
    <row r="18" spans="1:2" ht="15.75" thickBot="1">
      <c r="A18" s="551"/>
      <c r="B18" s="549" t="s">
        <v>317</v>
      </c>
    </row>
    <row r="19" spans="1:2" ht="15.75" thickBot="1">
      <c r="A19" s="551"/>
      <c r="B19" s="549" t="s">
        <v>318</v>
      </c>
    </row>
    <row r="20" spans="1:2" ht="15.75" thickBot="1">
      <c r="A20" s="551"/>
      <c r="B20" s="549" t="s">
        <v>319</v>
      </c>
    </row>
    <row r="21" spans="1:2" ht="15.75" thickBot="1">
      <c r="A21" s="551"/>
      <c r="B21" s="549" t="s">
        <v>320</v>
      </c>
    </row>
    <row r="22" spans="1:2" ht="15.75" thickBot="1">
      <c r="A22" s="551"/>
      <c r="B22" s="549" t="s">
        <v>321</v>
      </c>
    </row>
    <row r="23" spans="1:2" ht="15.75" thickBot="1">
      <c r="A23" s="551"/>
      <c r="B23" s="549" t="s">
        <v>683</v>
      </c>
    </row>
    <row r="24" spans="1:2" ht="15.75" thickBot="1">
      <c r="A24" s="760"/>
      <c r="B24" s="761" t="s">
        <v>686</v>
      </c>
    </row>
    <row r="25" spans="1:2" ht="15.75" thickBot="1">
      <c r="A25" s="760"/>
      <c r="B25" s="761" t="s">
        <v>684</v>
      </c>
    </row>
    <row r="26" spans="1:2" ht="15">
      <c r="A26" s="760"/>
      <c r="B26" s="761" t="s">
        <v>685</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3313" r:id="rId3" name="Check Box 1">
              <controlPr defaultSize="0" autoFill="0" autoLine="0" autoPict="0">
                <anchor moveWithCells="1">
                  <from>
                    <xdr:col>0</xdr:col>
                    <xdr:colOff>200025</xdr:colOff>
                    <xdr:row>1</xdr:row>
                    <xdr:rowOff>276225</xdr:rowOff>
                  </from>
                  <to>
                    <xdr:col>0</xdr:col>
                    <xdr:colOff>885825</xdr:colOff>
                    <xdr:row>3</xdr:row>
                    <xdr:rowOff>0</xdr:rowOff>
                  </to>
                </anchor>
              </controlPr>
            </control>
          </mc:Choice>
        </mc:AlternateContent>
        <mc:AlternateContent xmlns:mc="http://schemas.openxmlformats.org/markup-compatibility/2006">
          <mc:Choice Requires="x14">
            <control shapeId="13314" r:id="rId4" name="Check Box 2">
              <controlPr defaultSize="0" autoFill="0" autoLine="0" autoPict="0">
                <anchor moveWithCells="1">
                  <from>
                    <xdr:col>0</xdr:col>
                    <xdr:colOff>933450</xdr:colOff>
                    <xdr:row>1</xdr:row>
                    <xdr:rowOff>285750</xdr:rowOff>
                  </from>
                  <to>
                    <xdr:col>0</xdr:col>
                    <xdr:colOff>1981200</xdr:colOff>
                    <xdr:row>3</xdr:row>
                    <xdr:rowOff>0</xdr:rowOff>
                  </to>
                </anchor>
              </controlPr>
            </control>
          </mc:Choice>
        </mc:AlternateContent>
        <mc:AlternateContent xmlns:mc="http://schemas.openxmlformats.org/markup-compatibility/2006">
          <mc:Choice Requires="x14">
            <control shapeId="13315" r:id="rId5" name="Check Box 3">
              <controlPr defaultSize="0" autoFill="0" autoLine="0" autoPict="0">
                <anchor moveWithCells="1">
                  <from>
                    <xdr:col>0</xdr:col>
                    <xdr:colOff>1600200</xdr:colOff>
                    <xdr:row>1</xdr:row>
                    <xdr:rowOff>285750</xdr:rowOff>
                  </from>
                  <to>
                    <xdr:col>0</xdr:col>
                    <xdr:colOff>1981200</xdr:colOff>
                    <xdr:row>3</xdr:row>
                    <xdr:rowOff>0</xdr:rowOff>
                  </to>
                </anchor>
              </controlPr>
            </control>
          </mc:Choice>
        </mc:AlternateContent>
        <mc:AlternateContent xmlns:mc="http://schemas.openxmlformats.org/markup-compatibility/2006">
          <mc:Choice Requires="x14">
            <control shapeId="13316" r:id="rId6" name="Check Box 4">
              <controlPr defaultSize="0" autoFill="0" autoLine="0" autoPict="0">
                <anchor moveWithCells="1">
                  <from>
                    <xdr:col>0</xdr:col>
                    <xdr:colOff>200025</xdr:colOff>
                    <xdr:row>2</xdr:row>
                    <xdr:rowOff>276225</xdr:rowOff>
                  </from>
                  <to>
                    <xdr:col>0</xdr:col>
                    <xdr:colOff>885825</xdr:colOff>
                    <xdr:row>4</xdr:row>
                    <xdr:rowOff>0</xdr:rowOff>
                  </to>
                </anchor>
              </controlPr>
            </control>
          </mc:Choice>
        </mc:AlternateContent>
        <mc:AlternateContent xmlns:mc="http://schemas.openxmlformats.org/markup-compatibility/2006">
          <mc:Choice Requires="x14">
            <control shapeId="13317" r:id="rId7" name="Check Box 5">
              <controlPr defaultSize="0" autoFill="0" autoLine="0" autoPict="0">
                <anchor moveWithCells="1">
                  <from>
                    <xdr:col>0</xdr:col>
                    <xdr:colOff>933450</xdr:colOff>
                    <xdr:row>2</xdr:row>
                    <xdr:rowOff>285750</xdr:rowOff>
                  </from>
                  <to>
                    <xdr:col>0</xdr:col>
                    <xdr:colOff>1981200</xdr:colOff>
                    <xdr:row>4</xdr:row>
                    <xdr:rowOff>0</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0</xdr:col>
                    <xdr:colOff>1600200</xdr:colOff>
                    <xdr:row>2</xdr:row>
                    <xdr:rowOff>285750</xdr:rowOff>
                  </from>
                  <to>
                    <xdr:col>0</xdr:col>
                    <xdr:colOff>1981200</xdr:colOff>
                    <xdr:row>4</xdr:row>
                    <xdr:rowOff>0</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0</xdr:col>
                    <xdr:colOff>200025</xdr:colOff>
                    <xdr:row>3</xdr:row>
                    <xdr:rowOff>276225</xdr:rowOff>
                  </from>
                  <to>
                    <xdr:col>0</xdr:col>
                    <xdr:colOff>885825</xdr:colOff>
                    <xdr:row>5</xdr:row>
                    <xdr:rowOff>0</xdr:rowOff>
                  </to>
                </anchor>
              </controlPr>
            </control>
          </mc:Choice>
        </mc:AlternateContent>
        <mc:AlternateContent xmlns:mc="http://schemas.openxmlformats.org/markup-compatibility/2006">
          <mc:Choice Requires="x14">
            <control shapeId="13320" r:id="rId10" name="Check Box 8">
              <controlPr defaultSize="0" autoFill="0" autoLine="0" autoPict="0">
                <anchor moveWithCells="1">
                  <from>
                    <xdr:col>0</xdr:col>
                    <xdr:colOff>933450</xdr:colOff>
                    <xdr:row>3</xdr:row>
                    <xdr:rowOff>285750</xdr:rowOff>
                  </from>
                  <to>
                    <xdr:col>0</xdr:col>
                    <xdr:colOff>1981200</xdr:colOff>
                    <xdr:row>5</xdr:row>
                    <xdr:rowOff>0</xdr:rowOff>
                  </to>
                </anchor>
              </controlPr>
            </control>
          </mc:Choice>
        </mc:AlternateContent>
        <mc:AlternateContent xmlns:mc="http://schemas.openxmlformats.org/markup-compatibility/2006">
          <mc:Choice Requires="x14">
            <control shapeId="13321" r:id="rId11" name="Check Box 9">
              <controlPr defaultSize="0" autoFill="0" autoLine="0" autoPict="0">
                <anchor moveWithCells="1">
                  <from>
                    <xdr:col>0</xdr:col>
                    <xdr:colOff>1600200</xdr:colOff>
                    <xdr:row>3</xdr:row>
                    <xdr:rowOff>285750</xdr:rowOff>
                  </from>
                  <to>
                    <xdr:col>0</xdr:col>
                    <xdr:colOff>1981200</xdr:colOff>
                    <xdr:row>5</xdr:row>
                    <xdr:rowOff>0</xdr:rowOff>
                  </to>
                </anchor>
              </controlPr>
            </control>
          </mc:Choice>
        </mc:AlternateContent>
        <mc:AlternateContent xmlns:mc="http://schemas.openxmlformats.org/markup-compatibility/2006">
          <mc:Choice Requires="x14">
            <control shapeId="13322" r:id="rId12" name="Check Box 10">
              <controlPr defaultSize="0" autoFill="0" autoLine="0" autoPict="0">
                <anchor moveWithCells="1">
                  <from>
                    <xdr:col>0</xdr:col>
                    <xdr:colOff>200025</xdr:colOff>
                    <xdr:row>4</xdr:row>
                    <xdr:rowOff>276225</xdr:rowOff>
                  </from>
                  <to>
                    <xdr:col>0</xdr:col>
                    <xdr:colOff>885825</xdr:colOff>
                    <xdr:row>6</xdr:row>
                    <xdr:rowOff>0</xdr:rowOff>
                  </to>
                </anchor>
              </controlPr>
            </control>
          </mc:Choice>
        </mc:AlternateContent>
        <mc:AlternateContent xmlns:mc="http://schemas.openxmlformats.org/markup-compatibility/2006">
          <mc:Choice Requires="x14">
            <control shapeId="13323" r:id="rId13" name="Check Box 11">
              <controlPr defaultSize="0" autoFill="0" autoLine="0" autoPict="0">
                <anchor moveWithCells="1">
                  <from>
                    <xdr:col>0</xdr:col>
                    <xdr:colOff>933450</xdr:colOff>
                    <xdr:row>4</xdr:row>
                    <xdr:rowOff>285750</xdr:rowOff>
                  </from>
                  <to>
                    <xdr:col>0</xdr:col>
                    <xdr:colOff>1981200</xdr:colOff>
                    <xdr:row>6</xdr:row>
                    <xdr:rowOff>0</xdr:rowOff>
                  </to>
                </anchor>
              </controlPr>
            </control>
          </mc:Choice>
        </mc:AlternateContent>
        <mc:AlternateContent xmlns:mc="http://schemas.openxmlformats.org/markup-compatibility/2006">
          <mc:Choice Requires="x14">
            <control shapeId="13324" r:id="rId14" name="Check Box 12">
              <controlPr defaultSize="0" autoFill="0" autoLine="0" autoPict="0">
                <anchor moveWithCells="1">
                  <from>
                    <xdr:col>0</xdr:col>
                    <xdr:colOff>1600200</xdr:colOff>
                    <xdr:row>4</xdr:row>
                    <xdr:rowOff>285750</xdr:rowOff>
                  </from>
                  <to>
                    <xdr:col>0</xdr:col>
                    <xdr:colOff>1981200</xdr:colOff>
                    <xdr:row>6</xdr:row>
                    <xdr:rowOff>0</xdr:rowOff>
                  </to>
                </anchor>
              </controlPr>
            </control>
          </mc:Choice>
        </mc:AlternateContent>
        <mc:AlternateContent xmlns:mc="http://schemas.openxmlformats.org/markup-compatibility/2006">
          <mc:Choice Requires="x14">
            <control shapeId="13325" r:id="rId15" name="Check Box 13">
              <controlPr defaultSize="0" autoFill="0" autoLine="0" autoPict="0">
                <anchor moveWithCells="1">
                  <from>
                    <xdr:col>0</xdr:col>
                    <xdr:colOff>200025</xdr:colOff>
                    <xdr:row>5</xdr:row>
                    <xdr:rowOff>276225</xdr:rowOff>
                  </from>
                  <to>
                    <xdr:col>0</xdr:col>
                    <xdr:colOff>885825</xdr:colOff>
                    <xdr:row>7</xdr:row>
                    <xdr:rowOff>0</xdr:rowOff>
                  </to>
                </anchor>
              </controlPr>
            </control>
          </mc:Choice>
        </mc:AlternateContent>
        <mc:AlternateContent xmlns:mc="http://schemas.openxmlformats.org/markup-compatibility/2006">
          <mc:Choice Requires="x14">
            <control shapeId="13326" r:id="rId16" name="Check Box 14">
              <controlPr defaultSize="0" autoFill="0" autoLine="0" autoPict="0">
                <anchor moveWithCells="1">
                  <from>
                    <xdr:col>0</xdr:col>
                    <xdr:colOff>933450</xdr:colOff>
                    <xdr:row>5</xdr:row>
                    <xdr:rowOff>285750</xdr:rowOff>
                  </from>
                  <to>
                    <xdr:col>0</xdr:col>
                    <xdr:colOff>1981200</xdr:colOff>
                    <xdr:row>7</xdr:row>
                    <xdr:rowOff>0</xdr:rowOff>
                  </to>
                </anchor>
              </controlPr>
            </control>
          </mc:Choice>
        </mc:AlternateContent>
        <mc:AlternateContent xmlns:mc="http://schemas.openxmlformats.org/markup-compatibility/2006">
          <mc:Choice Requires="x14">
            <control shapeId="13327" r:id="rId17" name="Check Box 15">
              <controlPr defaultSize="0" autoFill="0" autoLine="0" autoPict="0">
                <anchor moveWithCells="1">
                  <from>
                    <xdr:col>0</xdr:col>
                    <xdr:colOff>1600200</xdr:colOff>
                    <xdr:row>5</xdr:row>
                    <xdr:rowOff>285750</xdr:rowOff>
                  </from>
                  <to>
                    <xdr:col>0</xdr:col>
                    <xdr:colOff>1981200</xdr:colOff>
                    <xdr:row>7</xdr:row>
                    <xdr:rowOff>0</xdr:rowOff>
                  </to>
                </anchor>
              </controlPr>
            </control>
          </mc:Choice>
        </mc:AlternateContent>
        <mc:AlternateContent xmlns:mc="http://schemas.openxmlformats.org/markup-compatibility/2006">
          <mc:Choice Requires="x14">
            <control shapeId="13328" r:id="rId18" name="Check Box 16">
              <controlPr defaultSize="0" autoFill="0" autoLine="0" autoPict="0">
                <anchor moveWithCells="1">
                  <from>
                    <xdr:col>0</xdr:col>
                    <xdr:colOff>200025</xdr:colOff>
                    <xdr:row>6</xdr:row>
                    <xdr:rowOff>276225</xdr:rowOff>
                  </from>
                  <to>
                    <xdr:col>0</xdr:col>
                    <xdr:colOff>885825</xdr:colOff>
                    <xdr:row>8</xdr:row>
                    <xdr:rowOff>0</xdr:rowOff>
                  </to>
                </anchor>
              </controlPr>
            </control>
          </mc:Choice>
        </mc:AlternateContent>
        <mc:AlternateContent xmlns:mc="http://schemas.openxmlformats.org/markup-compatibility/2006">
          <mc:Choice Requires="x14">
            <control shapeId="13329" r:id="rId19" name="Check Box 17">
              <controlPr defaultSize="0" autoFill="0" autoLine="0" autoPict="0">
                <anchor moveWithCells="1">
                  <from>
                    <xdr:col>0</xdr:col>
                    <xdr:colOff>933450</xdr:colOff>
                    <xdr:row>6</xdr:row>
                    <xdr:rowOff>285750</xdr:rowOff>
                  </from>
                  <to>
                    <xdr:col>0</xdr:col>
                    <xdr:colOff>1981200</xdr:colOff>
                    <xdr:row>8</xdr:row>
                    <xdr:rowOff>0</xdr:rowOff>
                  </to>
                </anchor>
              </controlPr>
            </control>
          </mc:Choice>
        </mc:AlternateContent>
        <mc:AlternateContent xmlns:mc="http://schemas.openxmlformats.org/markup-compatibility/2006">
          <mc:Choice Requires="x14">
            <control shapeId="13330" r:id="rId20" name="Check Box 18">
              <controlPr defaultSize="0" autoFill="0" autoLine="0" autoPict="0">
                <anchor moveWithCells="1">
                  <from>
                    <xdr:col>0</xdr:col>
                    <xdr:colOff>1600200</xdr:colOff>
                    <xdr:row>6</xdr:row>
                    <xdr:rowOff>285750</xdr:rowOff>
                  </from>
                  <to>
                    <xdr:col>0</xdr:col>
                    <xdr:colOff>1981200</xdr:colOff>
                    <xdr:row>8</xdr:row>
                    <xdr:rowOff>0</xdr:rowOff>
                  </to>
                </anchor>
              </controlPr>
            </control>
          </mc:Choice>
        </mc:AlternateContent>
        <mc:AlternateContent xmlns:mc="http://schemas.openxmlformats.org/markup-compatibility/2006">
          <mc:Choice Requires="x14">
            <control shapeId="13331" r:id="rId21" name="Check Box 19">
              <controlPr defaultSize="0" autoFill="0" autoLine="0" autoPict="0">
                <anchor moveWithCells="1">
                  <from>
                    <xdr:col>0</xdr:col>
                    <xdr:colOff>200025</xdr:colOff>
                    <xdr:row>7</xdr:row>
                    <xdr:rowOff>276225</xdr:rowOff>
                  </from>
                  <to>
                    <xdr:col>0</xdr:col>
                    <xdr:colOff>885825</xdr:colOff>
                    <xdr:row>9</xdr:row>
                    <xdr:rowOff>0</xdr:rowOff>
                  </to>
                </anchor>
              </controlPr>
            </control>
          </mc:Choice>
        </mc:AlternateContent>
        <mc:AlternateContent xmlns:mc="http://schemas.openxmlformats.org/markup-compatibility/2006">
          <mc:Choice Requires="x14">
            <control shapeId="13332" r:id="rId22" name="Check Box 20">
              <controlPr defaultSize="0" autoFill="0" autoLine="0" autoPict="0">
                <anchor moveWithCells="1">
                  <from>
                    <xdr:col>0</xdr:col>
                    <xdr:colOff>933450</xdr:colOff>
                    <xdr:row>7</xdr:row>
                    <xdr:rowOff>285750</xdr:rowOff>
                  </from>
                  <to>
                    <xdr:col>0</xdr:col>
                    <xdr:colOff>1981200</xdr:colOff>
                    <xdr:row>9</xdr:row>
                    <xdr:rowOff>0</xdr:rowOff>
                  </to>
                </anchor>
              </controlPr>
            </control>
          </mc:Choice>
        </mc:AlternateContent>
        <mc:AlternateContent xmlns:mc="http://schemas.openxmlformats.org/markup-compatibility/2006">
          <mc:Choice Requires="x14">
            <control shapeId="13333" r:id="rId23" name="Check Box 21">
              <controlPr defaultSize="0" autoFill="0" autoLine="0" autoPict="0">
                <anchor moveWithCells="1">
                  <from>
                    <xdr:col>0</xdr:col>
                    <xdr:colOff>1600200</xdr:colOff>
                    <xdr:row>7</xdr:row>
                    <xdr:rowOff>285750</xdr:rowOff>
                  </from>
                  <to>
                    <xdr:col>0</xdr:col>
                    <xdr:colOff>1981200</xdr:colOff>
                    <xdr:row>9</xdr:row>
                    <xdr:rowOff>0</xdr:rowOff>
                  </to>
                </anchor>
              </controlPr>
            </control>
          </mc:Choice>
        </mc:AlternateContent>
        <mc:AlternateContent xmlns:mc="http://schemas.openxmlformats.org/markup-compatibility/2006">
          <mc:Choice Requires="x14">
            <control shapeId="13343" r:id="rId24" name="Check Box 31">
              <controlPr defaultSize="0" autoFill="0" autoLine="0" autoPict="0">
                <anchor moveWithCells="1">
                  <from>
                    <xdr:col>0</xdr:col>
                    <xdr:colOff>200025</xdr:colOff>
                    <xdr:row>11</xdr:row>
                    <xdr:rowOff>276225</xdr:rowOff>
                  </from>
                  <to>
                    <xdr:col>0</xdr:col>
                    <xdr:colOff>885825</xdr:colOff>
                    <xdr:row>13</xdr:row>
                    <xdr:rowOff>0</xdr:rowOff>
                  </to>
                </anchor>
              </controlPr>
            </control>
          </mc:Choice>
        </mc:AlternateContent>
        <mc:AlternateContent xmlns:mc="http://schemas.openxmlformats.org/markup-compatibility/2006">
          <mc:Choice Requires="x14">
            <control shapeId="13344" r:id="rId25" name="Check Box 32">
              <controlPr defaultSize="0" autoFill="0" autoLine="0" autoPict="0">
                <anchor moveWithCells="1">
                  <from>
                    <xdr:col>0</xdr:col>
                    <xdr:colOff>933450</xdr:colOff>
                    <xdr:row>11</xdr:row>
                    <xdr:rowOff>285750</xdr:rowOff>
                  </from>
                  <to>
                    <xdr:col>0</xdr:col>
                    <xdr:colOff>1981200</xdr:colOff>
                    <xdr:row>13</xdr:row>
                    <xdr:rowOff>0</xdr:rowOff>
                  </to>
                </anchor>
              </controlPr>
            </control>
          </mc:Choice>
        </mc:AlternateContent>
        <mc:AlternateContent xmlns:mc="http://schemas.openxmlformats.org/markup-compatibility/2006">
          <mc:Choice Requires="x14">
            <control shapeId="13345" r:id="rId26" name="Check Box 33">
              <controlPr defaultSize="0" autoFill="0" autoLine="0" autoPict="0">
                <anchor moveWithCells="1">
                  <from>
                    <xdr:col>0</xdr:col>
                    <xdr:colOff>1600200</xdr:colOff>
                    <xdr:row>11</xdr:row>
                    <xdr:rowOff>285750</xdr:rowOff>
                  </from>
                  <to>
                    <xdr:col>0</xdr:col>
                    <xdr:colOff>1981200</xdr:colOff>
                    <xdr:row>13</xdr:row>
                    <xdr:rowOff>0</xdr:rowOff>
                  </to>
                </anchor>
              </controlPr>
            </control>
          </mc:Choice>
        </mc:AlternateContent>
        <mc:AlternateContent xmlns:mc="http://schemas.openxmlformats.org/markup-compatibility/2006">
          <mc:Choice Requires="x14">
            <control shapeId="13349" r:id="rId27" name="Check Box 37">
              <controlPr defaultSize="0" autoFill="0" autoLine="0" autoPict="0">
                <anchor moveWithCells="1">
                  <from>
                    <xdr:col>0</xdr:col>
                    <xdr:colOff>200025</xdr:colOff>
                    <xdr:row>12</xdr:row>
                    <xdr:rowOff>276225</xdr:rowOff>
                  </from>
                  <to>
                    <xdr:col>0</xdr:col>
                    <xdr:colOff>885825</xdr:colOff>
                    <xdr:row>14</xdr:row>
                    <xdr:rowOff>0</xdr:rowOff>
                  </to>
                </anchor>
              </controlPr>
            </control>
          </mc:Choice>
        </mc:AlternateContent>
        <mc:AlternateContent xmlns:mc="http://schemas.openxmlformats.org/markup-compatibility/2006">
          <mc:Choice Requires="x14">
            <control shapeId="13350" r:id="rId28" name="Check Box 38">
              <controlPr defaultSize="0" autoFill="0" autoLine="0" autoPict="0">
                <anchor moveWithCells="1">
                  <from>
                    <xdr:col>0</xdr:col>
                    <xdr:colOff>933450</xdr:colOff>
                    <xdr:row>12</xdr:row>
                    <xdr:rowOff>285750</xdr:rowOff>
                  </from>
                  <to>
                    <xdr:col>0</xdr:col>
                    <xdr:colOff>1981200</xdr:colOff>
                    <xdr:row>14</xdr:row>
                    <xdr:rowOff>0</xdr:rowOff>
                  </to>
                </anchor>
              </controlPr>
            </control>
          </mc:Choice>
        </mc:AlternateContent>
        <mc:AlternateContent xmlns:mc="http://schemas.openxmlformats.org/markup-compatibility/2006">
          <mc:Choice Requires="x14">
            <control shapeId="13351" r:id="rId29" name="Check Box 39">
              <controlPr defaultSize="0" autoFill="0" autoLine="0" autoPict="0">
                <anchor moveWithCells="1">
                  <from>
                    <xdr:col>0</xdr:col>
                    <xdr:colOff>1600200</xdr:colOff>
                    <xdr:row>12</xdr:row>
                    <xdr:rowOff>285750</xdr:rowOff>
                  </from>
                  <to>
                    <xdr:col>0</xdr:col>
                    <xdr:colOff>1981200</xdr:colOff>
                    <xdr:row>14</xdr:row>
                    <xdr:rowOff>0</xdr:rowOff>
                  </to>
                </anchor>
              </controlPr>
            </control>
          </mc:Choice>
        </mc:AlternateContent>
        <mc:AlternateContent xmlns:mc="http://schemas.openxmlformats.org/markup-compatibility/2006">
          <mc:Choice Requires="x14">
            <control shapeId="13352" r:id="rId30" name="Check Box 40">
              <controlPr defaultSize="0" autoFill="0" autoLine="0" autoPict="0">
                <anchor moveWithCells="1">
                  <from>
                    <xdr:col>0</xdr:col>
                    <xdr:colOff>200025</xdr:colOff>
                    <xdr:row>13</xdr:row>
                    <xdr:rowOff>276225</xdr:rowOff>
                  </from>
                  <to>
                    <xdr:col>0</xdr:col>
                    <xdr:colOff>885825</xdr:colOff>
                    <xdr:row>15</xdr:row>
                    <xdr:rowOff>0</xdr:rowOff>
                  </to>
                </anchor>
              </controlPr>
            </control>
          </mc:Choice>
        </mc:AlternateContent>
        <mc:AlternateContent xmlns:mc="http://schemas.openxmlformats.org/markup-compatibility/2006">
          <mc:Choice Requires="x14">
            <control shapeId="13353" r:id="rId31" name="Check Box 41">
              <controlPr defaultSize="0" autoFill="0" autoLine="0" autoPict="0">
                <anchor moveWithCells="1">
                  <from>
                    <xdr:col>0</xdr:col>
                    <xdr:colOff>933450</xdr:colOff>
                    <xdr:row>13</xdr:row>
                    <xdr:rowOff>285750</xdr:rowOff>
                  </from>
                  <to>
                    <xdr:col>0</xdr:col>
                    <xdr:colOff>1981200</xdr:colOff>
                    <xdr:row>15</xdr:row>
                    <xdr:rowOff>0</xdr:rowOff>
                  </to>
                </anchor>
              </controlPr>
            </control>
          </mc:Choice>
        </mc:AlternateContent>
        <mc:AlternateContent xmlns:mc="http://schemas.openxmlformats.org/markup-compatibility/2006">
          <mc:Choice Requires="x14">
            <control shapeId="13354" r:id="rId32" name="Check Box 42">
              <controlPr defaultSize="0" autoFill="0" autoLine="0" autoPict="0">
                <anchor moveWithCells="1">
                  <from>
                    <xdr:col>0</xdr:col>
                    <xdr:colOff>1600200</xdr:colOff>
                    <xdr:row>13</xdr:row>
                    <xdr:rowOff>285750</xdr:rowOff>
                  </from>
                  <to>
                    <xdr:col>0</xdr:col>
                    <xdr:colOff>1981200</xdr:colOff>
                    <xdr:row>15</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0</xdr:col>
                    <xdr:colOff>200025</xdr:colOff>
                    <xdr:row>14</xdr:row>
                    <xdr:rowOff>276225</xdr:rowOff>
                  </from>
                  <to>
                    <xdr:col>0</xdr:col>
                    <xdr:colOff>885825</xdr:colOff>
                    <xdr:row>15</xdr:row>
                    <xdr:rowOff>285750</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0</xdr:col>
                    <xdr:colOff>933450</xdr:colOff>
                    <xdr:row>14</xdr:row>
                    <xdr:rowOff>285750</xdr:rowOff>
                  </from>
                  <to>
                    <xdr:col>0</xdr:col>
                    <xdr:colOff>1981200</xdr:colOff>
                    <xdr:row>15</xdr:row>
                    <xdr:rowOff>285750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0</xdr:col>
                    <xdr:colOff>1600200</xdr:colOff>
                    <xdr:row>14</xdr:row>
                    <xdr:rowOff>285750</xdr:rowOff>
                  </from>
                  <to>
                    <xdr:col>0</xdr:col>
                    <xdr:colOff>1981200</xdr:colOff>
                    <xdr:row>15</xdr:row>
                    <xdr:rowOff>285750</xdr:rowOff>
                  </to>
                </anchor>
              </controlPr>
            </control>
          </mc:Choice>
        </mc:AlternateContent>
        <mc:AlternateContent xmlns:mc="http://schemas.openxmlformats.org/markup-compatibility/2006">
          <mc:Choice Requires="x14">
            <control shapeId="13358" r:id="rId36" name="Check Box 46">
              <controlPr defaultSize="0" autoFill="0" autoLine="0" autoPict="0">
                <anchor moveWithCells="1">
                  <from>
                    <xdr:col>0</xdr:col>
                    <xdr:colOff>200025</xdr:colOff>
                    <xdr:row>15</xdr:row>
                    <xdr:rowOff>276225</xdr:rowOff>
                  </from>
                  <to>
                    <xdr:col>0</xdr:col>
                    <xdr:colOff>885825</xdr:colOff>
                    <xdr:row>17</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nchor moveWithCells="1">
                  <from>
                    <xdr:col>0</xdr:col>
                    <xdr:colOff>933450</xdr:colOff>
                    <xdr:row>15</xdr:row>
                    <xdr:rowOff>285750</xdr:rowOff>
                  </from>
                  <to>
                    <xdr:col>0</xdr:col>
                    <xdr:colOff>1981200</xdr:colOff>
                    <xdr:row>17</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nchor moveWithCells="1">
                  <from>
                    <xdr:col>0</xdr:col>
                    <xdr:colOff>1600200</xdr:colOff>
                    <xdr:row>15</xdr:row>
                    <xdr:rowOff>285750</xdr:rowOff>
                  </from>
                  <to>
                    <xdr:col>0</xdr:col>
                    <xdr:colOff>1981200</xdr:colOff>
                    <xdr:row>17</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nchor moveWithCells="1">
                  <from>
                    <xdr:col>0</xdr:col>
                    <xdr:colOff>200025</xdr:colOff>
                    <xdr:row>17</xdr:row>
                    <xdr:rowOff>0</xdr:rowOff>
                  </from>
                  <to>
                    <xdr:col>0</xdr:col>
                    <xdr:colOff>885825</xdr:colOff>
                    <xdr:row>18</xdr:row>
                    <xdr:rowOff>28575</xdr:rowOff>
                  </to>
                </anchor>
              </controlPr>
            </control>
          </mc:Choice>
        </mc:AlternateContent>
        <mc:AlternateContent xmlns:mc="http://schemas.openxmlformats.org/markup-compatibility/2006">
          <mc:Choice Requires="x14">
            <control shapeId="13362" r:id="rId40" name="Check Box 50">
              <controlPr defaultSize="0" autoFill="0" autoLine="0" autoPict="0">
                <anchor moveWithCells="1">
                  <from>
                    <xdr:col>0</xdr:col>
                    <xdr:colOff>933450</xdr:colOff>
                    <xdr:row>17</xdr:row>
                    <xdr:rowOff>0</xdr:rowOff>
                  </from>
                  <to>
                    <xdr:col>0</xdr:col>
                    <xdr:colOff>1981200</xdr:colOff>
                    <xdr:row>18</xdr:row>
                    <xdr:rowOff>9525</xdr:rowOff>
                  </to>
                </anchor>
              </controlPr>
            </control>
          </mc:Choice>
        </mc:AlternateContent>
        <mc:AlternateContent xmlns:mc="http://schemas.openxmlformats.org/markup-compatibility/2006">
          <mc:Choice Requires="x14">
            <control shapeId="13363" r:id="rId41" name="Check Box 51">
              <controlPr defaultSize="0" autoFill="0" autoLine="0" autoPict="0">
                <anchor moveWithCells="1">
                  <from>
                    <xdr:col>0</xdr:col>
                    <xdr:colOff>1600200</xdr:colOff>
                    <xdr:row>17</xdr:row>
                    <xdr:rowOff>0</xdr:rowOff>
                  </from>
                  <to>
                    <xdr:col>0</xdr:col>
                    <xdr:colOff>1981200</xdr:colOff>
                    <xdr:row>18</xdr:row>
                    <xdr:rowOff>9525</xdr:rowOff>
                  </to>
                </anchor>
              </controlPr>
            </control>
          </mc:Choice>
        </mc:AlternateContent>
        <mc:AlternateContent xmlns:mc="http://schemas.openxmlformats.org/markup-compatibility/2006">
          <mc:Choice Requires="x14">
            <control shapeId="13364" r:id="rId42" name="Check Box 52">
              <controlPr defaultSize="0" autoFill="0" autoLine="0" autoPict="0">
                <anchor moveWithCells="1">
                  <from>
                    <xdr:col>0</xdr:col>
                    <xdr:colOff>171450</xdr:colOff>
                    <xdr:row>18</xdr:row>
                    <xdr:rowOff>9525</xdr:rowOff>
                  </from>
                  <to>
                    <xdr:col>0</xdr:col>
                    <xdr:colOff>1438275</xdr:colOff>
                    <xdr:row>19</xdr:row>
                    <xdr:rowOff>28575</xdr:rowOff>
                  </to>
                </anchor>
              </controlPr>
            </control>
          </mc:Choice>
        </mc:AlternateContent>
        <mc:AlternateContent xmlns:mc="http://schemas.openxmlformats.org/markup-compatibility/2006">
          <mc:Choice Requires="x14">
            <control shapeId="13365" r:id="rId43" name="Check Box 53">
              <controlPr defaultSize="0" autoFill="0" autoLine="0" autoPict="0">
                <anchor moveWithCells="1">
                  <from>
                    <xdr:col>0</xdr:col>
                    <xdr:colOff>914400</xdr:colOff>
                    <xdr:row>18</xdr:row>
                    <xdr:rowOff>9525</xdr:rowOff>
                  </from>
                  <to>
                    <xdr:col>0</xdr:col>
                    <xdr:colOff>1981200</xdr:colOff>
                    <xdr:row>19</xdr:row>
                    <xdr:rowOff>28575</xdr:rowOff>
                  </to>
                </anchor>
              </controlPr>
            </control>
          </mc:Choice>
        </mc:AlternateContent>
        <mc:AlternateContent xmlns:mc="http://schemas.openxmlformats.org/markup-compatibility/2006">
          <mc:Choice Requires="x14">
            <control shapeId="13366" r:id="rId44" name="Check Box 54">
              <controlPr defaultSize="0" autoFill="0" autoLine="0" autoPict="0">
                <anchor moveWithCells="1">
                  <from>
                    <xdr:col>0</xdr:col>
                    <xdr:colOff>1571625</xdr:colOff>
                    <xdr:row>18</xdr:row>
                    <xdr:rowOff>9525</xdr:rowOff>
                  </from>
                  <to>
                    <xdr:col>0</xdr:col>
                    <xdr:colOff>1981200</xdr:colOff>
                    <xdr:row>19</xdr:row>
                    <xdr:rowOff>28575</xdr:rowOff>
                  </to>
                </anchor>
              </controlPr>
            </control>
          </mc:Choice>
        </mc:AlternateContent>
        <mc:AlternateContent xmlns:mc="http://schemas.openxmlformats.org/markup-compatibility/2006">
          <mc:Choice Requires="x14">
            <control shapeId="13367" r:id="rId45" name="Check Box 55">
              <controlPr defaultSize="0" autoFill="0" autoLine="0" autoPict="0">
                <anchor moveWithCells="1">
                  <from>
                    <xdr:col>0</xdr:col>
                    <xdr:colOff>200025</xdr:colOff>
                    <xdr:row>19</xdr:row>
                    <xdr:rowOff>0</xdr:rowOff>
                  </from>
                  <to>
                    <xdr:col>0</xdr:col>
                    <xdr:colOff>885825</xdr:colOff>
                    <xdr:row>20</xdr:row>
                    <xdr:rowOff>28575</xdr:rowOff>
                  </to>
                </anchor>
              </controlPr>
            </control>
          </mc:Choice>
        </mc:AlternateContent>
        <mc:AlternateContent xmlns:mc="http://schemas.openxmlformats.org/markup-compatibility/2006">
          <mc:Choice Requires="x14">
            <control shapeId="13368" r:id="rId46" name="Check Box 56">
              <controlPr defaultSize="0" autoFill="0" autoLine="0" autoPict="0">
                <anchor moveWithCells="1">
                  <from>
                    <xdr:col>0</xdr:col>
                    <xdr:colOff>933450</xdr:colOff>
                    <xdr:row>19</xdr:row>
                    <xdr:rowOff>0</xdr:rowOff>
                  </from>
                  <to>
                    <xdr:col>0</xdr:col>
                    <xdr:colOff>1981200</xdr:colOff>
                    <xdr:row>20</xdr:row>
                    <xdr:rowOff>9525</xdr:rowOff>
                  </to>
                </anchor>
              </controlPr>
            </control>
          </mc:Choice>
        </mc:AlternateContent>
        <mc:AlternateContent xmlns:mc="http://schemas.openxmlformats.org/markup-compatibility/2006">
          <mc:Choice Requires="x14">
            <control shapeId="13369" r:id="rId47" name="Check Box 57">
              <controlPr defaultSize="0" autoFill="0" autoLine="0" autoPict="0">
                <anchor moveWithCells="1">
                  <from>
                    <xdr:col>0</xdr:col>
                    <xdr:colOff>1600200</xdr:colOff>
                    <xdr:row>19</xdr:row>
                    <xdr:rowOff>0</xdr:rowOff>
                  </from>
                  <to>
                    <xdr:col>0</xdr:col>
                    <xdr:colOff>1981200</xdr:colOff>
                    <xdr:row>20</xdr:row>
                    <xdr:rowOff>9525</xdr:rowOff>
                  </to>
                </anchor>
              </controlPr>
            </control>
          </mc:Choice>
        </mc:AlternateContent>
        <mc:AlternateContent xmlns:mc="http://schemas.openxmlformats.org/markup-compatibility/2006">
          <mc:Choice Requires="x14">
            <control shapeId="13370" r:id="rId48" name="Check Box 58">
              <controlPr defaultSize="0" autoFill="0" autoLine="0" autoPict="0">
                <anchor moveWithCells="1">
                  <from>
                    <xdr:col>0</xdr:col>
                    <xdr:colOff>200025</xdr:colOff>
                    <xdr:row>19</xdr:row>
                    <xdr:rowOff>276225</xdr:rowOff>
                  </from>
                  <to>
                    <xdr:col>0</xdr:col>
                    <xdr:colOff>885825</xdr:colOff>
                    <xdr:row>21</xdr:row>
                    <xdr:rowOff>0</xdr:rowOff>
                  </to>
                </anchor>
              </controlPr>
            </control>
          </mc:Choice>
        </mc:AlternateContent>
        <mc:AlternateContent xmlns:mc="http://schemas.openxmlformats.org/markup-compatibility/2006">
          <mc:Choice Requires="x14">
            <control shapeId="13371" r:id="rId49" name="Check Box 59">
              <controlPr defaultSize="0" autoFill="0" autoLine="0" autoPict="0">
                <anchor moveWithCells="1">
                  <from>
                    <xdr:col>0</xdr:col>
                    <xdr:colOff>933450</xdr:colOff>
                    <xdr:row>19</xdr:row>
                    <xdr:rowOff>285750</xdr:rowOff>
                  </from>
                  <to>
                    <xdr:col>0</xdr:col>
                    <xdr:colOff>1981200</xdr:colOff>
                    <xdr:row>21</xdr:row>
                    <xdr:rowOff>0</xdr:rowOff>
                  </to>
                </anchor>
              </controlPr>
            </control>
          </mc:Choice>
        </mc:AlternateContent>
        <mc:AlternateContent xmlns:mc="http://schemas.openxmlformats.org/markup-compatibility/2006">
          <mc:Choice Requires="x14">
            <control shapeId="13372" r:id="rId50" name="Check Box 60">
              <controlPr defaultSize="0" autoFill="0" autoLine="0" autoPict="0">
                <anchor moveWithCells="1">
                  <from>
                    <xdr:col>0</xdr:col>
                    <xdr:colOff>1600200</xdr:colOff>
                    <xdr:row>19</xdr:row>
                    <xdr:rowOff>285750</xdr:rowOff>
                  </from>
                  <to>
                    <xdr:col>0</xdr:col>
                    <xdr:colOff>1981200</xdr:colOff>
                    <xdr:row>21</xdr:row>
                    <xdr:rowOff>0</xdr:rowOff>
                  </to>
                </anchor>
              </controlPr>
            </control>
          </mc:Choice>
        </mc:AlternateContent>
        <mc:AlternateContent xmlns:mc="http://schemas.openxmlformats.org/markup-compatibility/2006">
          <mc:Choice Requires="x14">
            <control shapeId="13373" r:id="rId51" name="Check Box 61">
              <controlPr defaultSize="0" autoFill="0" autoLine="0" autoPict="0">
                <anchor moveWithCells="1">
                  <from>
                    <xdr:col>0</xdr:col>
                    <xdr:colOff>200025</xdr:colOff>
                    <xdr:row>21</xdr:row>
                    <xdr:rowOff>0</xdr:rowOff>
                  </from>
                  <to>
                    <xdr:col>0</xdr:col>
                    <xdr:colOff>885825</xdr:colOff>
                    <xdr:row>22</xdr:row>
                    <xdr:rowOff>28575</xdr:rowOff>
                  </to>
                </anchor>
              </controlPr>
            </control>
          </mc:Choice>
        </mc:AlternateContent>
        <mc:AlternateContent xmlns:mc="http://schemas.openxmlformats.org/markup-compatibility/2006">
          <mc:Choice Requires="x14">
            <control shapeId="13374" r:id="rId52" name="Check Box 62">
              <controlPr defaultSize="0" autoFill="0" autoLine="0" autoPict="0">
                <anchor moveWithCells="1">
                  <from>
                    <xdr:col>0</xdr:col>
                    <xdr:colOff>933450</xdr:colOff>
                    <xdr:row>21</xdr:row>
                    <xdr:rowOff>0</xdr:rowOff>
                  </from>
                  <to>
                    <xdr:col>0</xdr:col>
                    <xdr:colOff>1981200</xdr:colOff>
                    <xdr:row>22</xdr:row>
                    <xdr:rowOff>19050</xdr:rowOff>
                  </to>
                </anchor>
              </controlPr>
            </control>
          </mc:Choice>
        </mc:AlternateContent>
        <mc:AlternateContent xmlns:mc="http://schemas.openxmlformats.org/markup-compatibility/2006">
          <mc:Choice Requires="x14">
            <control shapeId="13375" r:id="rId53" name="Check Box 63">
              <controlPr defaultSize="0" autoFill="0" autoLine="0" autoPict="0">
                <anchor moveWithCells="1">
                  <from>
                    <xdr:col>0</xdr:col>
                    <xdr:colOff>1600200</xdr:colOff>
                    <xdr:row>21</xdr:row>
                    <xdr:rowOff>0</xdr:rowOff>
                  </from>
                  <to>
                    <xdr:col>0</xdr:col>
                    <xdr:colOff>1981200</xdr:colOff>
                    <xdr:row>22</xdr:row>
                    <xdr:rowOff>19050</xdr:rowOff>
                  </to>
                </anchor>
              </controlPr>
            </control>
          </mc:Choice>
        </mc:AlternateContent>
        <mc:AlternateContent xmlns:mc="http://schemas.openxmlformats.org/markup-compatibility/2006">
          <mc:Choice Requires="x14">
            <control shapeId="13376" r:id="rId54" name="Check Box 64">
              <controlPr defaultSize="0" autoFill="0" autoLine="0" autoPict="0">
                <anchor moveWithCells="1">
                  <from>
                    <xdr:col>0</xdr:col>
                    <xdr:colOff>200025</xdr:colOff>
                    <xdr:row>22</xdr:row>
                    <xdr:rowOff>0</xdr:rowOff>
                  </from>
                  <to>
                    <xdr:col>0</xdr:col>
                    <xdr:colOff>885825</xdr:colOff>
                    <xdr:row>23</xdr:row>
                    <xdr:rowOff>28575</xdr:rowOff>
                  </to>
                </anchor>
              </controlPr>
            </control>
          </mc:Choice>
        </mc:AlternateContent>
        <mc:AlternateContent xmlns:mc="http://schemas.openxmlformats.org/markup-compatibility/2006">
          <mc:Choice Requires="x14">
            <control shapeId="13377" r:id="rId55" name="Check Box 65">
              <controlPr defaultSize="0" autoFill="0" autoLine="0" autoPict="0">
                <anchor moveWithCells="1">
                  <from>
                    <xdr:col>0</xdr:col>
                    <xdr:colOff>933450</xdr:colOff>
                    <xdr:row>22</xdr:row>
                    <xdr:rowOff>0</xdr:rowOff>
                  </from>
                  <to>
                    <xdr:col>0</xdr:col>
                    <xdr:colOff>1981200</xdr:colOff>
                    <xdr:row>23</xdr:row>
                    <xdr:rowOff>19050</xdr:rowOff>
                  </to>
                </anchor>
              </controlPr>
            </control>
          </mc:Choice>
        </mc:AlternateContent>
        <mc:AlternateContent xmlns:mc="http://schemas.openxmlformats.org/markup-compatibility/2006">
          <mc:Choice Requires="x14">
            <control shapeId="13378" r:id="rId56" name="Check Box 66">
              <controlPr defaultSize="0" autoFill="0" autoLine="0" autoPict="0">
                <anchor moveWithCells="1">
                  <from>
                    <xdr:col>0</xdr:col>
                    <xdr:colOff>1600200</xdr:colOff>
                    <xdr:row>22</xdr:row>
                    <xdr:rowOff>0</xdr:rowOff>
                  </from>
                  <to>
                    <xdr:col>0</xdr:col>
                    <xdr:colOff>1981200</xdr:colOff>
                    <xdr:row>23</xdr:row>
                    <xdr:rowOff>19050</xdr:rowOff>
                  </to>
                </anchor>
              </controlPr>
            </control>
          </mc:Choice>
        </mc:AlternateContent>
        <mc:AlternateContent xmlns:mc="http://schemas.openxmlformats.org/markup-compatibility/2006">
          <mc:Choice Requires="x14">
            <control shapeId="13379" r:id="rId57" name="Check Box 67">
              <controlPr defaultSize="0" autoFill="0" autoLine="0" autoPict="0">
                <anchor moveWithCells="1">
                  <from>
                    <xdr:col>0</xdr:col>
                    <xdr:colOff>200025</xdr:colOff>
                    <xdr:row>22</xdr:row>
                    <xdr:rowOff>0</xdr:rowOff>
                  </from>
                  <to>
                    <xdr:col>0</xdr:col>
                    <xdr:colOff>885825</xdr:colOff>
                    <xdr:row>23</xdr:row>
                    <xdr:rowOff>28575</xdr:rowOff>
                  </to>
                </anchor>
              </controlPr>
            </control>
          </mc:Choice>
        </mc:AlternateContent>
        <mc:AlternateContent xmlns:mc="http://schemas.openxmlformats.org/markup-compatibility/2006">
          <mc:Choice Requires="x14">
            <control shapeId="13380" r:id="rId58" name="Check Box 68">
              <controlPr defaultSize="0" autoFill="0" autoLine="0" autoPict="0">
                <anchor moveWithCells="1">
                  <from>
                    <xdr:col>0</xdr:col>
                    <xdr:colOff>933450</xdr:colOff>
                    <xdr:row>22</xdr:row>
                    <xdr:rowOff>0</xdr:rowOff>
                  </from>
                  <to>
                    <xdr:col>0</xdr:col>
                    <xdr:colOff>1981200</xdr:colOff>
                    <xdr:row>23</xdr:row>
                    <xdr:rowOff>19050</xdr:rowOff>
                  </to>
                </anchor>
              </controlPr>
            </control>
          </mc:Choice>
        </mc:AlternateContent>
        <mc:AlternateContent xmlns:mc="http://schemas.openxmlformats.org/markup-compatibility/2006">
          <mc:Choice Requires="x14">
            <control shapeId="13381" r:id="rId59" name="Check Box 69">
              <controlPr defaultSize="0" autoFill="0" autoLine="0" autoPict="0">
                <anchor moveWithCells="1">
                  <from>
                    <xdr:col>0</xdr:col>
                    <xdr:colOff>1600200</xdr:colOff>
                    <xdr:row>22</xdr:row>
                    <xdr:rowOff>0</xdr:rowOff>
                  </from>
                  <to>
                    <xdr:col>0</xdr:col>
                    <xdr:colOff>1981200</xdr:colOff>
                    <xdr:row>23</xdr:row>
                    <xdr:rowOff>19050</xdr:rowOff>
                  </to>
                </anchor>
              </controlPr>
            </control>
          </mc:Choice>
        </mc:AlternateContent>
        <mc:AlternateContent xmlns:mc="http://schemas.openxmlformats.org/markup-compatibility/2006">
          <mc:Choice Requires="x14">
            <control shapeId="13382" r:id="rId60" name="Check Box 70">
              <controlPr defaultSize="0" autoFill="0" autoLine="0" autoPict="0">
                <anchor moveWithCells="1">
                  <from>
                    <xdr:col>0</xdr:col>
                    <xdr:colOff>200025</xdr:colOff>
                    <xdr:row>23</xdr:row>
                    <xdr:rowOff>0</xdr:rowOff>
                  </from>
                  <to>
                    <xdr:col>0</xdr:col>
                    <xdr:colOff>885825</xdr:colOff>
                    <xdr:row>24</xdr:row>
                    <xdr:rowOff>28575</xdr:rowOff>
                  </to>
                </anchor>
              </controlPr>
            </control>
          </mc:Choice>
        </mc:AlternateContent>
        <mc:AlternateContent xmlns:mc="http://schemas.openxmlformats.org/markup-compatibility/2006">
          <mc:Choice Requires="x14">
            <control shapeId="13383" r:id="rId61" name="Check Box 71">
              <controlPr defaultSize="0" autoFill="0" autoLine="0" autoPict="0">
                <anchor moveWithCells="1">
                  <from>
                    <xdr:col>0</xdr:col>
                    <xdr:colOff>933450</xdr:colOff>
                    <xdr:row>23</xdr:row>
                    <xdr:rowOff>0</xdr:rowOff>
                  </from>
                  <to>
                    <xdr:col>0</xdr:col>
                    <xdr:colOff>1981200</xdr:colOff>
                    <xdr:row>24</xdr:row>
                    <xdr:rowOff>19050</xdr:rowOff>
                  </to>
                </anchor>
              </controlPr>
            </control>
          </mc:Choice>
        </mc:AlternateContent>
        <mc:AlternateContent xmlns:mc="http://schemas.openxmlformats.org/markup-compatibility/2006">
          <mc:Choice Requires="x14">
            <control shapeId="13384" r:id="rId62" name="Check Box 72">
              <controlPr defaultSize="0" autoFill="0" autoLine="0" autoPict="0">
                <anchor moveWithCells="1">
                  <from>
                    <xdr:col>0</xdr:col>
                    <xdr:colOff>1600200</xdr:colOff>
                    <xdr:row>23</xdr:row>
                    <xdr:rowOff>0</xdr:rowOff>
                  </from>
                  <to>
                    <xdr:col>0</xdr:col>
                    <xdr:colOff>1981200</xdr:colOff>
                    <xdr:row>24</xdr:row>
                    <xdr:rowOff>19050</xdr:rowOff>
                  </to>
                </anchor>
              </controlPr>
            </control>
          </mc:Choice>
        </mc:AlternateContent>
        <mc:AlternateContent xmlns:mc="http://schemas.openxmlformats.org/markup-compatibility/2006">
          <mc:Choice Requires="x14">
            <control shapeId="13385" r:id="rId63" name="Check Box 73">
              <controlPr defaultSize="0" autoFill="0" autoLine="0" autoPict="0">
                <anchor moveWithCells="1">
                  <from>
                    <xdr:col>0</xdr:col>
                    <xdr:colOff>200025</xdr:colOff>
                    <xdr:row>23</xdr:row>
                    <xdr:rowOff>0</xdr:rowOff>
                  </from>
                  <to>
                    <xdr:col>0</xdr:col>
                    <xdr:colOff>885825</xdr:colOff>
                    <xdr:row>24</xdr:row>
                    <xdr:rowOff>28575</xdr:rowOff>
                  </to>
                </anchor>
              </controlPr>
            </control>
          </mc:Choice>
        </mc:AlternateContent>
        <mc:AlternateContent xmlns:mc="http://schemas.openxmlformats.org/markup-compatibility/2006">
          <mc:Choice Requires="x14">
            <control shapeId="13386" r:id="rId64" name="Check Box 74">
              <controlPr defaultSize="0" autoFill="0" autoLine="0" autoPict="0">
                <anchor moveWithCells="1">
                  <from>
                    <xdr:col>0</xdr:col>
                    <xdr:colOff>933450</xdr:colOff>
                    <xdr:row>23</xdr:row>
                    <xdr:rowOff>0</xdr:rowOff>
                  </from>
                  <to>
                    <xdr:col>0</xdr:col>
                    <xdr:colOff>1981200</xdr:colOff>
                    <xdr:row>24</xdr:row>
                    <xdr:rowOff>19050</xdr:rowOff>
                  </to>
                </anchor>
              </controlPr>
            </control>
          </mc:Choice>
        </mc:AlternateContent>
        <mc:AlternateContent xmlns:mc="http://schemas.openxmlformats.org/markup-compatibility/2006">
          <mc:Choice Requires="x14">
            <control shapeId="13387" r:id="rId65" name="Check Box 75">
              <controlPr defaultSize="0" autoFill="0" autoLine="0" autoPict="0">
                <anchor moveWithCells="1">
                  <from>
                    <xdr:col>0</xdr:col>
                    <xdr:colOff>1600200</xdr:colOff>
                    <xdr:row>23</xdr:row>
                    <xdr:rowOff>0</xdr:rowOff>
                  </from>
                  <to>
                    <xdr:col>0</xdr:col>
                    <xdr:colOff>1981200</xdr:colOff>
                    <xdr:row>24</xdr:row>
                    <xdr:rowOff>19050</xdr:rowOff>
                  </to>
                </anchor>
              </controlPr>
            </control>
          </mc:Choice>
        </mc:AlternateContent>
        <mc:AlternateContent xmlns:mc="http://schemas.openxmlformats.org/markup-compatibility/2006">
          <mc:Choice Requires="x14">
            <control shapeId="13388" r:id="rId66" name="Check Box 76">
              <controlPr defaultSize="0" autoFill="0" autoLine="0" autoPict="0">
                <anchor moveWithCells="1">
                  <from>
                    <xdr:col>0</xdr:col>
                    <xdr:colOff>200025</xdr:colOff>
                    <xdr:row>23</xdr:row>
                    <xdr:rowOff>0</xdr:rowOff>
                  </from>
                  <to>
                    <xdr:col>0</xdr:col>
                    <xdr:colOff>885825</xdr:colOff>
                    <xdr:row>24</xdr:row>
                    <xdr:rowOff>28575</xdr:rowOff>
                  </to>
                </anchor>
              </controlPr>
            </control>
          </mc:Choice>
        </mc:AlternateContent>
        <mc:AlternateContent xmlns:mc="http://schemas.openxmlformats.org/markup-compatibility/2006">
          <mc:Choice Requires="x14">
            <control shapeId="13389" r:id="rId67" name="Check Box 77">
              <controlPr defaultSize="0" autoFill="0" autoLine="0" autoPict="0">
                <anchor moveWithCells="1">
                  <from>
                    <xdr:col>0</xdr:col>
                    <xdr:colOff>933450</xdr:colOff>
                    <xdr:row>23</xdr:row>
                    <xdr:rowOff>0</xdr:rowOff>
                  </from>
                  <to>
                    <xdr:col>0</xdr:col>
                    <xdr:colOff>1981200</xdr:colOff>
                    <xdr:row>24</xdr:row>
                    <xdr:rowOff>19050</xdr:rowOff>
                  </to>
                </anchor>
              </controlPr>
            </control>
          </mc:Choice>
        </mc:AlternateContent>
        <mc:AlternateContent xmlns:mc="http://schemas.openxmlformats.org/markup-compatibility/2006">
          <mc:Choice Requires="x14">
            <control shapeId="13390" r:id="rId68" name="Check Box 78">
              <controlPr defaultSize="0" autoFill="0" autoLine="0" autoPict="0">
                <anchor moveWithCells="1">
                  <from>
                    <xdr:col>0</xdr:col>
                    <xdr:colOff>1600200</xdr:colOff>
                    <xdr:row>23</xdr:row>
                    <xdr:rowOff>0</xdr:rowOff>
                  </from>
                  <to>
                    <xdr:col>0</xdr:col>
                    <xdr:colOff>1981200</xdr:colOff>
                    <xdr:row>24</xdr:row>
                    <xdr:rowOff>19050</xdr:rowOff>
                  </to>
                </anchor>
              </controlPr>
            </control>
          </mc:Choice>
        </mc:AlternateContent>
        <mc:AlternateContent xmlns:mc="http://schemas.openxmlformats.org/markup-compatibility/2006">
          <mc:Choice Requires="x14">
            <control shapeId="13391" r:id="rId69" name="Check Box 79">
              <controlPr defaultSize="0" autoFill="0" autoLine="0" autoPict="0">
                <anchor moveWithCells="1">
                  <from>
                    <xdr:col>0</xdr:col>
                    <xdr:colOff>200025</xdr:colOff>
                    <xdr:row>24</xdr:row>
                    <xdr:rowOff>0</xdr:rowOff>
                  </from>
                  <to>
                    <xdr:col>0</xdr:col>
                    <xdr:colOff>885825</xdr:colOff>
                    <xdr:row>25</xdr:row>
                    <xdr:rowOff>28575</xdr:rowOff>
                  </to>
                </anchor>
              </controlPr>
            </control>
          </mc:Choice>
        </mc:AlternateContent>
        <mc:AlternateContent xmlns:mc="http://schemas.openxmlformats.org/markup-compatibility/2006">
          <mc:Choice Requires="x14">
            <control shapeId="13392" r:id="rId70" name="Check Box 80">
              <controlPr defaultSize="0" autoFill="0" autoLine="0" autoPict="0">
                <anchor moveWithCells="1">
                  <from>
                    <xdr:col>0</xdr:col>
                    <xdr:colOff>933450</xdr:colOff>
                    <xdr:row>24</xdr:row>
                    <xdr:rowOff>0</xdr:rowOff>
                  </from>
                  <to>
                    <xdr:col>0</xdr:col>
                    <xdr:colOff>1981200</xdr:colOff>
                    <xdr:row>25</xdr:row>
                    <xdr:rowOff>19050</xdr:rowOff>
                  </to>
                </anchor>
              </controlPr>
            </control>
          </mc:Choice>
        </mc:AlternateContent>
        <mc:AlternateContent xmlns:mc="http://schemas.openxmlformats.org/markup-compatibility/2006">
          <mc:Choice Requires="x14">
            <control shapeId="13393" r:id="rId71" name="Check Box 81">
              <controlPr defaultSize="0" autoFill="0" autoLine="0" autoPict="0">
                <anchor moveWithCells="1">
                  <from>
                    <xdr:col>0</xdr:col>
                    <xdr:colOff>1600200</xdr:colOff>
                    <xdr:row>24</xdr:row>
                    <xdr:rowOff>0</xdr:rowOff>
                  </from>
                  <to>
                    <xdr:col>0</xdr:col>
                    <xdr:colOff>1981200</xdr:colOff>
                    <xdr:row>25</xdr:row>
                    <xdr:rowOff>19050</xdr:rowOff>
                  </to>
                </anchor>
              </controlPr>
            </control>
          </mc:Choice>
        </mc:AlternateContent>
        <mc:AlternateContent xmlns:mc="http://schemas.openxmlformats.org/markup-compatibility/2006">
          <mc:Choice Requires="x14">
            <control shapeId="13394" r:id="rId72" name="Check Box 82">
              <controlPr defaultSize="0" autoFill="0" autoLine="0" autoPict="0">
                <anchor moveWithCells="1">
                  <from>
                    <xdr:col>0</xdr:col>
                    <xdr:colOff>200025</xdr:colOff>
                    <xdr:row>24</xdr:row>
                    <xdr:rowOff>0</xdr:rowOff>
                  </from>
                  <to>
                    <xdr:col>0</xdr:col>
                    <xdr:colOff>885825</xdr:colOff>
                    <xdr:row>25</xdr:row>
                    <xdr:rowOff>28575</xdr:rowOff>
                  </to>
                </anchor>
              </controlPr>
            </control>
          </mc:Choice>
        </mc:AlternateContent>
        <mc:AlternateContent xmlns:mc="http://schemas.openxmlformats.org/markup-compatibility/2006">
          <mc:Choice Requires="x14">
            <control shapeId="13395" r:id="rId73" name="Check Box 83">
              <controlPr defaultSize="0" autoFill="0" autoLine="0" autoPict="0">
                <anchor moveWithCells="1">
                  <from>
                    <xdr:col>0</xdr:col>
                    <xdr:colOff>933450</xdr:colOff>
                    <xdr:row>24</xdr:row>
                    <xdr:rowOff>0</xdr:rowOff>
                  </from>
                  <to>
                    <xdr:col>0</xdr:col>
                    <xdr:colOff>1981200</xdr:colOff>
                    <xdr:row>25</xdr:row>
                    <xdr:rowOff>19050</xdr:rowOff>
                  </to>
                </anchor>
              </controlPr>
            </control>
          </mc:Choice>
        </mc:AlternateContent>
        <mc:AlternateContent xmlns:mc="http://schemas.openxmlformats.org/markup-compatibility/2006">
          <mc:Choice Requires="x14">
            <control shapeId="13396" r:id="rId74" name="Check Box 84">
              <controlPr defaultSize="0" autoFill="0" autoLine="0" autoPict="0">
                <anchor moveWithCells="1">
                  <from>
                    <xdr:col>0</xdr:col>
                    <xdr:colOff>1600200</xdr:colOff>
                    <xdr:row>24</xdr:row>
                    <xdr:rowOff>0</xdr:rowOff>
                  </from>
                  <to>
                    <xdr:col>0</xdr:col>
                    <xdr:colOff>1981200</xdr:colOff>
                    <xdr:row>25</xdr:row>
                    <xdr:rowOff>19050</xdr:rowOff>
                  </to>
                </anchor>
              </controlPr>
            </control>
          </mc:Choice>
        </mc:AlternateContent>
        <mc:AlternateContent xmlns:mc="http://schemas.openxmlformats.org/markup-compatibility/2006">
          <mc:Choice Requires="x14">
            <control shapeId="13397" r:id="rId75" name="Check Box 85">
              <controlPr defaultSize="0" autoFill="0" autoLine="0" autoPict="0">
                <anchor moveWithCells="1">
                  <from>
                    <xdr:col>0</xdr:col>
                    <xdr:colOff>200025</xdr:colOff>
                    <xdr:row>24</xdr:row>
                    <xdr:rowOff>0</xdr:rowOff>
                  </from>
                  <to>
                    <xdr:col>0</xdr:col>
                    <xdr:colOff>885825</xdr:colOff>
                    <xdr:row>25</xdr:row>
                    <xdr:rowOff>28575</xdr:rowOff>
                  </to>
                </anchor>
              </controlPr>
            </control>
          </mc:Choice>
        </mc:AlternateContent>
        <mc:AlternateContent xmlns:mc="http://schemas.openxmlformats.org/markup-compatibility/2006">
          <mc:Choice Requires="x14">
            <control shapeId="13398" r:id="rId76" name="Check Box 86">
              <controlPr defaultSize="0" autoFill="0" autoLine="0" autoPict="0">
                <anchor moveWithCells="1">
                  <from>
                    <xdr:col>0</xdr:col>
                    <xdr:colOff>933450</xdr:colOff>
                    <xdr:row>24</xdr:row>
                    <xdr:rowOff>0</xdr:rowOff>
                  </from>
                  <to>
                    <xdr:col>0</xdr:col>
                    <xdr:colOff>1981200</xdr:colOff>
                    <xdr:row>25</xdr:row>
                    <xdr:rowOff>19050</xdr:rowOff>
                  </to>
                </anchor>
              </controlPr>
            </control>
          </mc:Choice>
        </mc:AlternateContent>
        <mc:AlternateContent xmlns:mc="http://schemas.openxmlformats.org/markup-compatibility/2006">
          <mc:Choice Requires="x14">
            <control shapeId="13399" r:id="rId77" name="Check Box 87">
              <controlPr defaultSize="0" autoFill="0" autoLine="0" autoPict="0">
                <anchor moveWithCells="1">
                  <from>
                    <xdr:col>0</xdr:col>
                    <xdr:colOff>1600200</xdr:colOff>
                    <xdr:row>24</xdr:row>
                    <xdr:rowOff>0</xdr:rowOff>
                  </from>
                  <to>
                    <xdr:col>0</xdr:col>
                    <xdr:colOff>1981200</xdr:colOff>
                    <xdr:row>25</xdr:row>
                    <xdr:rowOff>19050</xdr:rowOff>
                  </to>
                </anchor>
              </controlPr>
            </control>
          </mc:Choice>
        </mc:AlternateContent>
        <mc:AlternateContent xmlns:mc="http://schemas.openxmlformats.org/markup-compatibility/2006">
          <mc:Choice Requires="x14">
            <control shapeId="13400" r:id="rId78" name="Check Box 88">
              <controlPr defaultSize="0" autoFill="0" autoLine="0" autoPict="0">
                <anchor moveWithCells="1">
                  <from>
                    <xdr:col>0</xdr:col>
                    <xdr:colOff>200025</xdr:colOff>
                    <xdr:row>24</xdr:row>
                    <xdr:rowOff>0</xdr:rowOff>
                  </from>
                  <to>
                    <xdr:col>0</xdr:col>
                    <xdr:colOff>885825</xdr:colOff>
                    <xdr:row>25</xdr:row>
                    <xdr:rowOff>28575</xdr:rowOff>
                  </to>
                </anchor>
              </controlPr>
            </control>
          </mc:Choice>
        </mc:AlternateContent>
        <mc:AlternateContent xmlns:mc="http://schemas.openxmlformats.org/markup-compatibility/2006">
          <mc:Choice Requires="x14">
            <control shapeId="13401" r:id="rId79" name="Check Box 89">
              <controlPr defaultSize="0" autoFill="0" autoLine="0" autoPict="0">
                <anchor moveWithCells="1">
                  <from>
                    <xdr:col>0</xdr:col>
                    <xdr:colOff>933450</xdr:colOff>
                    <xdr:row>24</xdr:row>
                    <xdr:rowOff>0</xdr:rowOff>
                  </from>
                  <to>
                    <xdr:col>0</xdr:col>
                    <xdr:colOff>1981200</xdr:colOff>
                    <xdr:row>25</xdr:row>
                    <xdr:rowOff>19050</xdr:rowOff>
                  </to>
                </anchor>
              </controlPr>
            </control>
          </mc:Choice>
        </mc:AlternateContent>
        <mc:AlternateContent xmlns:mc="http://schemas.openxmlformats.org/markup-compatibility/2006">
          <mc:Choice Requires="x14">
            <control shapeId="13402" r:id="rId80" name="Check Box 90">
              <controlPr defaultSize="0" autoFill="0" autoLine="0" autoPict="0">
                <anchor moveWithCells="1">
                  <from>
                    <xdr:col>0</xdr:col>
                    <xdr:colOff>1600200</xdr:colOff>
                    <xdr:row>24</xdr:row>
                    <xdr:rowOff>0</xdr:rowOff>
                  </from>
                  <to>
                    <xdr:col>0</xdr:col>
                    <xdr:colOff>1981200</xdr:colOff>
                    <xdr:row>25</xdr:row>
                    <xdr:rowOff>19050</xdr:rowOff>
                  </to>
                </anchor>
              </controlPr>
            </control>
          </mc:Choice>
        </mc:AlternateContent>
        <mc:AlternateContent xmlns:mc="http://schemas.openxmlformats.org/markup-compatibility/2006">
          <mc:Choice Requires="x14">
            <control shapeId="13403" r:id="rId81" name="Check Box 91">
              <controlPr defaultSize="0" autoFill="0" autoLine="0" autoPict="0">
                <anchor moveWithCells="1">
                  <from>
                    <xdr:col>0</xdr:col>
                    <xdr:colOff>200025</xdr:colOff>
                    <xdr:row>25</xdr:row>
                    <xdr:rowOff>0</xdr:rowOff>
                  </from>
                  <to>
                    <xdr:col>0</xdr:col>
                    <xdr:colOff>885825</xdr:colOff>
                    <xdr:row>26</xdr:row>
                    <xdr:rowOff>38100</xdr:rowOff>
                  </to>
                </anchor>
              </controlPr>
            </control>
          </mc:Choice>
        </mc:AlternateContent>
        <mc:AlternateContent xmlns:mc="http://schemas.openxmlformats.org/markup-compatibility/2006">
          <mc:Choice Requires="x14">
            <control shapeId="13404" r:id="rId82" name="Check Box 92">
              <controlPr defaultSize="0" autoFill="0" autoLine="0" autoPict="0">
                <anchor moveWithCells="1">
                  <from>
                    <xdr:col>0</xdr:col>
                    <xdr:colOff>933450</xdr:colOff>
                    <xdr:row>25</xdr:row>
                    <xdr:rowOff>0</xdr:rowOff>
                  </from>
                  <to>
                    <xdr:col>0</xdr:col>
                    <xdr:colOff>1981200</xdr:colOff>
                    <xdr:row>26</xdr:row>
                    <xdr:rowOff>28575</xdr:rowOff>
                  </to>
                </anchor>
              </controlPr>
            </control>
          </mc:Choice>
        </mc:AlternateContent>
        <mc:AlternateContent xmlns:mc="http://schemas.openxmlformats.org/markup-compatibility/2006">
          <mc:Choice Requires="x14">
            <control shapeId="13405" r:id="rId83" name="Check Box 93">
              <controlPr defaultSize="0" autoFill="0" autoLine="0" autoPict="0">
                <anchor moveWithCells="1">
                  <from>
                    <xdr:col>0</xdr:col>
                    <xdr:colOff>1600200</xdr:colOff>
                    <xdr:row>25</xdr:row>
                    <xdr:rowOff>0</xdr:rowOff>
                  </from>
                  <to>
                    <xdr:col>0</xdr:col>
                    <xdr:colOff>1981200</xdr:colOff>
                    <xdr:row>26</xdr:row>
                    <xdr:rowOff>28575</xdr:rowOff>
                  </to>
                </anchor>
              </controlPr>
            </control>
          </mc:Choice>
        </mc:AlternateContent>
      </controls>
    </mc:Choice>
  </mc:AlternateContent>
  <tableParts count="1">
    <tablePart r:id="rId84"/>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7030A0"/>
  </sheetPr>
  <dimension ref="A1:B19"/>
  <sheetViews>
    <sheetView zoomScale="150" zoomScaleNormal="150" workbookViewId="0">
      <selection activeCell="B19" sqref="B19"/>
    </sheetView>
  </sheetViews>
  <sheetFormatPr defaultRowHeight="12.75"/>
  <cols>
    <col min="1" max="1" width="35.7109375" customWidth="1"/>
    <col min="2" max="2" width="150.7109375" style="107" customWidth="1"/>
  </cols>
  <sheetData>
    <row r="1" spans="1:2" ht="15.75" thickBot="1">
      <c r="A1" s="103" t="s">
        <v>332</v>
      </c>
      <c r="B1" s="104" t="s">
        <v>310</v>
      </c>
    </row>
    <row r="2" spans="1:2" ht="15.75" thickBot="1">
      <c r="A2" s="103" t="s">
        <v>333</v>
      </c>
      <c r="B2" s="105"/>
    </row>
    <row r="3" spans="1:2" ht="15.75" thickBot="1">
      <c r="A3" s="102"/>
      <c r="B3" s="105" t="s">
        <v>334</v>
      </c>
    </row>
    <row r="4" spans="1:2" ht="15.75" thickBot="1">
      <c r="A4" s="102"/>
      <c r="B4" s="105" t="s">
        <v>335</v>
      </c>
    </row>
    <row r="5" spans="1:2" ht="15.75" thickBot="1">
      <c r="A5" s="102"/>
      <c r="B5" s="105" t="s">
        <v>336</v>
      </c>
    </row>
    <row r="6" spans="1:2" ht="15.75" thickBot="1">
      <c r="A6" s="102"/>
      <c r="B6" s="105" t="s">
        <v>337</v>
      </c>
    </row>
    <row r="7" spans="1:2" ht="15.75" thickBot="1">
      <c r="A7" s="102"/>
      <c r="B7" s="105" t="s">
        <v>340</v>
      </c>
    </row>
    <row r="8" spans="1:2" ht="15.75" thickBot="1">
      <c r="A8" s="102"/>
      <c r="B8" s="105" t="s">
        <v>338</v>
      </c>
    </row>
    <row r="9" spans="1:2" ht="15.75" thickBot="1">
      <c r="A9" s="102"/>
      <c r="B9" s="105"/>
    </row>
    <row r="10" spans="1:2" ht="15.75" thickBot="1">
      <c r="A10" s="102"/>
      <c r="B10" s="105"/>
    </row>
    <row r="11" spans="1:2" ht="15.75" thickBot="1">
      <c r="A11" s="102"/>
      <c r="B11" s="105"/>
    </row>
    <row r="12" spans="1:2" ht="15.75" thickBot="1">
      <c r="A12" s="103" t="s">
        <v>339</v>
      </c>
      <c r="B12" s="105"/>
    </row>
    <row r="13" spans="1:2" ht="15.75" thickBot="1">
      <c r="A13" s="102"/>
      <c r="B13" s="105" t="s">
        <v>341</v>
      </c>
    </row>
    <row r="14" spans="1:2" ht="15.75" thickBot="1">
      <c r="A14" s="102"/>
      <c r="B14" s="105" t="s">
        <v>342</v>
      </c>
    </row>
    <row r="15" spans="1:2" ht="15.75" thickBot="1">
      <c r="A15" s="102"/>
      <c r="B15" s="105" t="s">
        <v>343</v>
      </c>
    </row>
    <row r="16" spans="1:2" ht="15.75" thickBot="1">
      <c r="A16" s="102"/>
      <c r="B16" s="105" t="s">
        <v>422</v>
      </c>
    </row>
    <row r="17" spans="1:2" ht="15.75" thickBot="1">
      <c r="A17" s="102"/>
      <c r="B17" s="106" t="s">
        <v>344</v>
      </c>
    </row>
    <row r="19" spans="1:2">
      <c r="A19" s="108"/>
    </row>
  </sheetData>
  <pageMargins left="0.7" right="0.7" top="0.75" bottom="0.75" header="0.3" footer="0.3"/>
  <pageSetup paperSize="5"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200025</xdr:colOff>
                    <xdr:row>1</xdr:row>
                    <xdr:rowOff>276225</xdr:rowOff>
                  </from>
                  <to>
                    <xdr:col>0</xdr:col>
                    <xdr:colOff>885825</xdr:colOff>
                    <xdr:row>3</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0</xdr:col>
                    <xdr:colOff>933450</xdr:colOff>
                    <xdr:row>1</xdr:row>
                    <xdr:rowOff>285750</xdr:rowOff>
                  </from>
                  <to>
                    <xdr:col>0</xdr:col>
                    <xdr:colOff>1981200</xdr:colOff>
                    <xdr:row>3</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0</xdr:col>
                    <xdr:colOff>1600200</xdr:colOff>
                    <xdr:row>1</xdr:row>
                    <xdr:rowOff>285750</xdr:rowOff>
                  </from>
                  <to>
                    <xdr:col>0</xdr:col>
                    <xdr:colOff>1981200</xdr:colOff>
                    <xdr:row>3</xdr:row>
                    <xdr:rowOff>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0</xdr:col>
                    <xdr:colOff>200025</xdr:colOff>
                    <xdr:row>2</xdr:row>
                    <xdr:rowOff>276225</xdr:rowOff>
                  </from>
                  <to>
                    <xdr:col>0</xdr:col>
                    <xdr:colOff>885825</xdr:colOff>
                    <xdr:row>4</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0</xdr:col>
                    <xdr:colOff>933450</xdr:colOff>
                    <xdr:row>2</xdr:row>
                    <xdr:rowOff>285750</xdr:rowOff>
                  </from>
                  <to>
                    <xdr:col>0</xdr:col>
                    <xdr:colOff>1981200</xdr:colOff>
                    <xdr:row>4</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0</xdr:col>
                    <xdr:colOff>1600200</xdr:colOff>
                    <xdr:row>2</xdr:row>
                    <xdr:rowOff>285750</xdr:rowOff>
                  </from>
                  <to>
                    <xdr:col>0</xdr:col>
                    <xdr:colOff>1981200</xdr:colOff>
                    <xdr:row>4</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0</xdr:col>
                    <xdr:colOff>200025</xdr:colOff>
                    <xdr:row>3</xdr:row>
                    <xdr:rowOff>276225</xdr:rowOff>
                  </from>
                  <to>
                    <xdr:col>0</xdr:col>
                    <xdr:colOff>885825</xdr:colOff>
                    <xdr:row>5</xdr:row>
                    <xdr:rowOff>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0</xdr:col>
                    <xdr:colOff>933450</xdr:colOff>
                    <xdr:row>3</xdr:row>
                    <xdr:rowOff>285750</xdr:rowOff>
                  </from>
                  <to>
                    <xdr:col>0</xdr:col>
                    <xdr:colOff>1981200</xdr:colOff>
                    <xdr:row>5</xdr:row>
                    <xdr:rowOff>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0</xdr:col>
                    <xdr:colOff>1600200</xdr:colOff>
                    <xdr:row>3</xdr:row>
                    <xdr:rowOff>285750</xdr:rowOff>
                  </from>
                  <to>
                    <xdr:col>0</xdr:col>
                    <xdr:colOff>1981200</xdr:colOff>
                    <xdr:row>5</xdr:row>
                    <xdr:rowOff>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0</xdr:col>
                    <xdr:colOff>200025</xdr:colOff>
                    <xdr:row>4</xdr:row>
                    <xdr:rowOff>276225</xdr:rowOff>
                  </from>
                  <to>
                    <xdr:col>0</xdr:col>
                    <xdr:colOff>885825</xdr:colOff>
                    <xdr:row>6</xdr:row>
                    <xdr:rowOff>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0</xdr:col>
                    <xdr:colOff>933450</xdr:colOff>
                    <xdr:row>4</xdr:row>
                    <xdr:rowOff>285750</xdr:rowOff>
                  </from>
                  <to>
                    <xdr:col>0</xdr:col>
                    <xdr:colOff>1981200</xdr:colOff>
                    <xdr:row>6</xdr:row>
                    <xdr:rowOff>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0</xdr:col>
                    <xdr:colOff>1600200</xdr:colOff>
                    <xdr:row>4</xdr:row>
                    <xdr:rowOff>285750</xdr:rowOff>
                  </from>
                  <to>
                    <xdr:col>0</xdr:col>
                    <xdr:colOff>1981200</xdr:colOff>
                    <xdr:row>6</xdr:row>
                    <xdr:rowOff>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0</xdr:col>
                    <xdr:colOff>200025</xdr:colOff>
                    <xdr:row>5</xdr:row>
                    <xdr:rowOff>276225</xdr:rowOff>
                  </from>
                  <to>
                    <xdr:col>0</xdr:col>
                    <xdr:colOff>885825</xdr:colOff>
                    <xdr:row>7</xdr:row>
                    <xdr:rowOff>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0</xdr:col>
                    <xdr:colOff>933450</xdr:colOff>
                    <xdr:row>5</xdr:row>
                    <xdr:rowOff>285750</xdr:rowOff>
                  </from>
                  <to>
                    <xdr:col>0</xdr:col>
                    <xdr:colOff>1981200</xdr:colOff>
                    <xdr:row>7</xdr:row>
                    <xdr:rowOff>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0</xdr:col>
                    <xdr:colOff>1600200</xdr:colOff>
                    <xdr:row>5</xdr:row>
                    <xdr:rowOff>285750</xdr:rowOff>
                  </from>
                  <to>
                    <xdr:col>0</xdr:col>
                    <xdr:colOff>1981200</xdr:colOff>
                    <xdr:row>7</xdr:row>
                    <xdr:rowOff>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0</xdr:col>
                    <xdr:colOff>200025</xdr:colOff>
                    <xdr:row>6</xdr:row>
                    <xdr:rowOff>276225</xdr:rowOff>
                  </from>
                  <to>
                    <xdr:col>0</xdr:col>
                    <xdr:colOff>885825</xdr:colOff>
                    <xdr:row>8</xdr:row>
                    <xdr:rowOff>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0</xdr:col>
                    <xdr:colOff>933450</xdr:colOff>
                    <xdr:row>6</xdr:row>
                    <xdr:rowOff>285750</xdr:rowOff>
                  </from>
                  <to>
                    <xdr:col>0</xdr:col>
                    <xdr:colOff>1981200</xdr:colOff>
                    <xdr:row>8</xdr:row>
                    <xdr:rowOff>0</xdr:rowOff>
                  </to>
                </anchor>
              </controlPr>
            </control>
          </mc:Choice>
        </mc:AlternateContent>
        <mc:AlternateContent xmlns:mc="http://schemas.openxmlformats.org/markup-compatibility/2006">
          <mc:Choice Requires="x14">
            <control shapeId="14354" r:id="rId21" name="Check Box 18">
              <controlPr defaultSize="0" autoFill="0" autoLine="0" autoPict="0">
                <anchor moveWithCells="1">
                  <from>
                    <xdr:col>0</xdr:col>
                    <xdr:colOff>1600200</xdr:colOff>
                    <xdr:row>6</xdr:row>
                    <xdr:rowOff>285750</xdr:rowOff>
                  </from>
                  <to>
                    <xdr:col>0</xdr:col>
                    <xdr:colOff>1981200</xdr:colOff>
                    <xdr:row>8</xdr:row>
                    <xdr:rowOff>0</xdr:rowOff>
                  </to>
                </anchor>
              </controlPr>
            </control>
          </mc:Choice>
        </mc:AlternateContent>
        <mc:AlternateContent xmlns:mc="http://schemas.openxmlformats.org/markup-compatibility/2006">
          <mc:Choice Requires="x14">
            <control shapeId="14358" r:id="rId22" name="Check Box 22">
              <controlPr defaultSize="0" autoFill="0" autoLine="0" autoPict="0">
                <anchor moveWithCells="1">
                  <from>
                    <xdr:col>0</xdr:col>
                    <xdr:colOff>200025</xdr:colOff>
                    <xdr:row>11</xdr:row>
                    <xdr:rowOff>276225</xdr:rowOff>
                  </from>
                  <to>
                    <xdr:col>0</xdr:col>
                    <xdr:colOff>885825</xdr:colOff>
                    <xdr:row>13</xdr:row>
                    <xdr:rowOff>0</xdr:rowOff>
                  </to>
                </anchor>
              </controlPr>
            </control>
          </mc:Choice>
        </mc:AlternateContent>
        <mc:AlternateContent xmlns:mc="http://schemas.openxmlformats.org/markup-compatibility/2006">
          <mc:Choice Requires="x14">
            <control shapeId="14359" r:id="rId23" name="Check Box 23">
              <controlPr defaultSize="0" autoFill="0" autoLine="0" autoPict="0">
                <anchor moveWithCells="1">
                  <from>
                    <xdr:col>0</xdr:col>
                    <xdr:colOff>933450</xdr:colOff>
                    <xdr:row>11</xdr:row>
                    <xdr:rowOff>285750</xdr:rowOff>
                  </from>
                  <to>
                    <xdr:col>0</xdr:col>
                    <xdr:colOff>1981200</xdr:colOff>
                    <xdr:row>13</xdr:row>
                    <xdr:rowOff>0</xdr:rowOff>
                  </to>
                </anchor>
              </controlPr>
            </control>
          </mc:Choice>
        </mc:AlternateContent>
        <mc:AlternateContent xmlns:mc="http://schemas.openxmlformats.org/markup-compatibility/2006">
          <mc:Choice Requires="x14">
            <control shapeId="14360" r:id="rId24" name="Check Box 24">
              <controlPr defaultSize="0" autoFill="0" autoLine="0" autoPict="0">
                <anchor moveWithCells="1">
                  <from>
                    <xdr:col>0</xdr:col>
                    <xdr:colOff>1600200</xdr:colOff>
                    <xdr:row>11</xdr:row>
                    <xdr:rowOff>285750</xdr:rowOff>
                  </from>
                  <to>
                    <xdr:col>0</xdr:col>
                    <xdr:colOff>1981200</xdr:colOff>
                    <xdr:row>13</xdr:row>
                    <xdr:rowOff>0</xdr:rowOff>
                  </to>
                </anchor>
              </controlPr>
            </control>
          </mc:Choice>
        </mc:AlternateContent>
        <mc:AlternateContent xmlns:mc="http://schemas.openxmlformats.org/markup-compatibility/2006">
          <mc:Choice Requires="x14">
            <control shapeId="14361" r:id="rId25" name="Check Box 25">
              <controlPr defaultSize="0" autoFill="0" autoLine="0" autoPict="0">
                <anchor moveWithCells="1">
                  <from>
                    <xdr:col>0</xdr:col>
                    <xdr:colOff>200025</xdr:colOff>
                    <xdr:row>12</xdr:row>
                    <xdr:rowOff>276225</xdr:rowOff>
                  </from>
                  <to>
                    <xdr:col>0</xdr:col>
                    <xdr:colOff>885825</xdr:colOff>
                    <xdr:row>14</xdr:row>
                    <xdr:rowOff>0</xdr:rowOff>
                  </to>
                </anchor>
              </controlPr>
            </control>
          </mc:Choice>
        </mc:AlternateContent>
        <mc:AlternateContent xmlns:mc="http://schemas.openxmlformats.org/markup-compatibility/2006">
          <mc:Choice Requires="x14">
            <control shapeId="14362" r:id="rId26" name="Check Box 26">
              <controlPr defaultSize="0" autoFill="0" autoLine="0" autoPict="0">
                <anchor moveWithCells="1">
                  <from>
                    <xdr:col>0</xdr:col>
                    <xdr:colOff>933450</xdr:colOff>
                    <xdr:row>12</xdr:row>
                    <xdr:rowOff>285750</xdr:rowOff>
                  </from>
                  <to>
                    <xdr:col>0</xdr:col>
                    <xdr:colOff>1981200</xdr:colOff>
                    <xdr:row>14</xdr:row>
                    <xdr:rowOff>0</xdr:rowOff>
                  </to>
                </anchor>
              </controlPr>
            </control>
          </mc:Choice>
        </mc:AlternateContent>
        <mc:AlternateContent xmlns:mc="http://schemas.openxmlformats.org/markup-compatibility/2006">
          <mc:Choice Requires="x14">
            <control shapeId="14363" r:id="rId27" name="Check Box 27">
              <controlPr defaultSize="0" autoFill="0" autoLine="0" autoPict="0">
                <anchor moveWithCells="1">
                  <from>
                    <xdr:col>0</xdr:col>
                    <xdr:colOff>1600200</xdr:colOff>
                    <xdr:row>12</xdr:row>
                    <xdr:rowOff>285750</xdr:rowOff>
                  </from>
                  <to>
                    <xdr:col>0</xdr:col>
                    <xdr:colOff>1981200</xdr:colOff>
                    <xdr:row>14</xdr:row>
                    <xdr:rowOff>0</xdr:rowOff>
                  </to>
                </anchor>
              </controlPr>
            </control>
          </mc:Choice>
        </mc:AlternateContent>
        <mc:AlternateContent xmlns:mc="http://schemas.openxmlformats.org/markup-compatibility/2006">
          <mc:Choice Requires="x14">
            <control shapeId="14364" r:id="rId28" name="Check Box 28">
              <controlPr defaultSize="0" autoFill="0" autoLine="0" autoPict="0">
                <anchor moveWithCells="1">
                  <from>
                    <xdr:col>0</xdr:col>
                    <xdr:colOff>200025</xdr:colOff>
                    <xdr:row>13</xdr:row>
                    <xdr:rowOff>276225</xdr:rowOff>
                  </from>
                  <to>
                    <xdr:col>0</xdr:col>
                    <xdr:colOff>885825</xdr:colOff>
                    <xdr:row>15</xdr:row>
                    <xdr:rowOff>0</xdr:rowOff>
                  </to>
                </anchor>
              </controlPr>
            </control>
          </mc:Choice>
        </mc:AlternateContent>
        <mc:AlternateContent xmlns:mc="http://schemas.openxmlformats.org/markup-compatibility/2006">
          <mc:Choice Requires="x14">
            <control shapeId="14365" r:id="rId29" name="Check Box 29">
              <controlPr defaultSize="0" autoFill="0" autoLine="0" autoPict="0">
                <anchor moveWithCells="1">
                  <from>
                    <xdr:col>0</xdr:col>
                    <xdr:colOff>933450</xdr:colOff>
                    <xdr:row>13</xdr:row>
                    <xdr:rowOff>285750</xdr:rowOff>
                  </from>
                  <to>
                    <xdr:col>0</xdr:col>
                    <xdr:colOff>1981200</xdr:colOff>
                    <xdr:row>15</xdr:row>
                    <xdr:rowOff>0</xdr:rowOff>
                  </to>
                </anchor>
              </controlPr>
            </control>
          </mc:Choice>
        </mc:AlternateContent>
        <mc:AlternateContent xmlns:mc="http://schemas.openxmlformats.org/markup-compatibility/2006">
          <mc:Choice Requires="x14">
            <control shapeId="14366" r:id="rId30" name="Check Box 30">
              <controlPr defaultSize="0" autoFill="0" autoLine="0" autoPict="0">
                <anchor moveWithCells="1">
                  <from>
                    <xdr:col>0</xdr:col>
                    <xdr:colOff>1600200</xdr:colOff>
                    <xdr:row>13</xdr:row>
                    <xdr:rowOff>285750</xdr:rowOff>
                  </from>
                  <to>
                    <xdr:col>0</xdr:col>
                    <xdr:colOff>1981200</xdr:colOff>
                    <xdr:row>15</xdr:row>
                    <xdr:rowOff>0</xdr:rowOff>
                  </to>
                </anchor>
              </controlPr>
            </control>
          </mc:Choice>
        </mc:AlternateContent>
        <mc:AlternateContent xmlns:mc="http://schemas.openxmlformats.org/markup-compatibility/2006">
          <mc:Choice Requires="x14">
            <control shapeId="14367" r:id="rId31" name="Check Box 31">
              <controlPr defaultSize="0" autoFill="0" autoLine="0" autoPict="0">
                <anchor moveWithCells="1">
                  <from>
                    <xdr:col>0</xdr:col>
                    <xdr:colOff>200025</xdr:colOff>
                    <xdr:row>14</xdr:row>
                    <xdr:rowOff>276225</xdr:rowOff>
                  </from>
                  <to>
                    <xdr:col>0</xdr:col>
                    <xdr:colOff>885825</xdr:colOff>
                    <xdr:row>15</xdr:row>
                    <xdr:rowOff>285750</xdr:rowOff>
                  </to>
                </anchor>
              </controlPr>
            </control>
          </mc:Choice>
        </mc:AlternateContent>
        <mc:AlternateContent xmlns:mc="http://schemas.openxmlformats.org/markup-compatibility/2006">
          <mc:Choice Requires="x14">
            <control shapeId="14368" r:id="rId32" name="Check Box 32">
              <controlPr defaultSize="0" autoFill="0" autoLine="0" autoPict="0">
                <anchor moveWithCells="1">
                  <from>
                    <xdr:col>0</xdr:col>
                    <xdr:colOff>933450</xdr:colOff>
                    <xdr:row>14</xdr:row>
                    <xdr:rowOff>285750</xdr:rowOff>
                  </from>
                  <to>
                    <xdr:col>0</xdr:col>
                    <xdr:colOff>1981200</xdr:colOff>
                    <xdr:row>15</xdr:row>
                    <xdr:rowOff>285750</xdr:rowOff>
                  </to>
                </anchor>
              </controlPr>
            </control>
          </mc:Choice>
        </mc:AlternateContent>
        <mc:AlternateContent xmlns:mc="http://schemas.openxmlformats.org/markup-compatibility/2006">
          <mc:Choice Requires="x14">
            <control shapeId="14369" r:id="rId33" name="Check Box 33">
              <controlPr defaultSize="0" autoFill="0" autoLine="0" autoPict="0">
                <anchor moveWithCells="1">
                  <from>
                    <xdr:col>0</xdr:col>
                    <xdr:colOff>1600200</xdr:colOff>
                    <xdr:row>14</xdr:row>
                    <xdr:rowOff>285750</xdr:rowOff>
                  </from>
                  <to>
                    <xdr:col>0</xdr:col>
                    <xdr:colOff>1981200</xdr:colOff>
                    <xdr:row>15</xdr:row>
                    <xdr:rowOff>285750</xdr:rowOff>
                  </to>
                </anchor>
              </controlPr>
            </control>
          </mc:Choice>
        </mc:AlternateContent>
        <mc:AlternateContent xmlns:mc="http://schemas.openxmlformats.org/markup-compatibility/2006">
          <mc:Choice Requires="x14">
            <control shapeId="14370" r:id="rId34" name="Check Box 34">
              <controlPr defaultSize="0" autoFill="0" autoLine="0" autoPict="0">
                <anchor moveWithCells="1">
                  <from>
                    <xdr:col>0</xdr:col>
                    <xdr:colOff>200025</xdr:colOff>
                    <xdr:row>15</xdr:row>
                    <xdr:rowOff>276225</xdr:rowOff>
                  </from>
                  <to>
                    <xdr:col>0</xdr:col>
                    <xdr:colOff>885825</xdr:colOff>
                    <xdr:row>17</xdr:row>
                    <xdr:rowOff>0</xdr:rowOff>
                  </to>
                </anchor>
              </controlPr>
            </control>
          </mc:Choice>
        </mc:AlternateContent>
        <mc:AlternateContent xmlns:mc="http://schemas.openxmlformats.org/markup-compatibility/2006">
          <mc:Choice Requires="x14">
            <control shapeId="14371" r:id="rId35" name="Check Box 35">
              <controlPr defaultSize="0" autoFill="0" autoLine="0" autoPict="0">
                <anchor moveWithCells="1">
                  <from>
                    <xdr:col>0</xdr:col>
                    <xdr:colOff>933450</xdr:colOff>
                    <xdr:row>15</xdr:row>
                    <xdr:rowOff>285750</xdr:rowOff>
                  </from>
                  <to>
                    <xdr:col>0</xdr:col>
                    <xdr:colOff>1981200</xdr:colOff>
                    <xdr:row>17</xdr:row>
                    <xdr:rowOff>0</xdr:rowOff>
                  </to>
                </anchor>
              </controlPr>
            </control>
          </mc:Choice>
        </mc:AlternateContent>
        <mc:AlternateContent xmlns:mc="http://schemas.openxmlformats.org/markup-compatibility/2006">
          <mc:Choice Requires="x14">
            <control shapeId="14372" r:id="rId36" name="Check Box 36">
              <controlPr defaultSize="0" autoFill="0" autoLine="0" autoPict="0">
                <anchor moveWithCells="1">
                  <from>
                    <xdr:col>0</xdr:col>
                    <xdr:colOff>1600200</xdr:colOff>
                    <xdr:row>15</xdr:row>
                    <xdr:rowOff>285750</xdr:rowOff>
                  </from>
                  <to>
                    <xdr:col>0</xdr:col>
                    <xdr:colOff>1981200</xdr:colOff>
                    <xdr:row>17</xdr:row>
                    <xdr:rowOff>0</xdr:rowOff>
                  </to>
                </anchor>
              </controlPr>
            </control>
          </mc:Choice>
        </mc:AlternateContent>
      </controls>
    </mc:Choice>
  </mc:AlternateContent>
  <tableParts count="1">
    <tablePart r:id="rId37"/>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79998168889431442"/>
  </sheetPr>
  <dimension ref="A1:T103"/>
  <sheetViews>
    <sheetView topLeftCell="A4" zoomScale="110" zoomScaleNormal="110" workbookViewId="0">
      <selection activeCell="G11" sqref="G11"/>
    </sheetView>
  </sheetViews>
  <sheetFormatPr defaultColWidth="9.140625" defaultRowHeight="12.75"/>
  <cols>
    <col min="1" max="1" width="4" style="302" customWidth="1"/>
    <col min="2" max="2" width="30.5703125" style="304" customWidth="1"/>
    <col min="3" max="3" width="17.5703125" style="304" customWidth="1"/>
    <col min="4" max="4" width="16.85546875" style="304" customWidth="1"/>
    <col min="5" max="5" width="10.140625" style="304" customWidth="1"/>
    <col min="6" max="6" width="9" style="304" customWidth="1"/>
    <col min="7" max="7" width="11.5703125" style="304" customWidth="1"/>
    <col min="8" max="8" width="10.42578125" style="304" customWidth="1"/>
    <col min="9" max="9" width="12.140625" style="304" customWidth="1"/>
    <col min="10" max="10" width="13.5703125" style="304" customWidth="1"/>
    <col min="11" max="11" width="21.140625" style="304" customWidth="1"/>
    <col min="12" max="13" width="5" style="304" customWidth="1"/>
    <col min="14" max="14" width="17" style="304" customWidth="1"/>
    <col min="15" max="15" width="15.7109375" style="304" customWidth="1"/>
    <col min="16" max="16" width="7" style="304" customWidth="1"/>
    <col min="17" max="17" width="9.140625" style="304"/>
    <col min="18" max="18" width="14.5703125" style="304" customWidth="1"/>
    <col min="19" max="19" width="14" style="304" customWidth="1"/>
    <col min="20" max="20" width="11.5703125" style="304" customWidth="1"/>
    <col min="21" max="16384" width="9.140625" style="304"/>
  </cols>
  <sheetData>
    <row r="1" spans="2:13">
      <c r="B1" s="303"/>
      <c r="C1" s="303"/>
      <c r="D1" s="303"/>
      <c r="E1" s="303"/>
      <c r="F1" s="303"/>
      <c r="G1" s="303"/>
      <c r="H1" s="303"/>
      <c r="I1" s="303"/>
      <c r="J1" s="303"/>
      <c r="K1" s="303"/>
      <c r="L1" s="303"/>
    </row>
    <row r="2" spans="2:13" ht="12.75" customHeight="1">
      <c r="B2" s="305"/>
      <c r="C2" s="306"/>
      <c r="D2" s="791" t="s">
        <v>581</v>
      </c>
      <c r="E2" s="791"/>
      <c r="F2" s="791"/>
      <c r="G2" s="791"/>
      <c r="H2" s="791"/>
      <c r="I2" s="791"/>
      <c r="J2" s="791"/>
      <c r="K2" s="306"/>
      <c r="L2" s="307"/>
    </row>
    <row r="3" spans="2:13" ht="12.75" customHeight="1">
      <c r="B3" s="308"/>
      <c r="D3" s="791"/>
      <c r="E3" s="791"/>
      <c r="F3" s="791"/>
      <c r="G3" s="791"/>
      <c r="H3" s="791"/>
      <c r="I3" s="791"/>
      <c r="J3" s="791"/>
      <c r="L3" s="309"/>
    </row>
    <row r="4" spans="2:13" ht="12.75" customHeight="1">
      <c r="B4" s="308"/>
      <c r="L4" s="309"/>
    </row>
    <row r="5" spans="2:13">
      <c r="B5" s="308"/>
      <c r="L5" s="309"/>
    </row>
    <row r="6" spans="2:13">
      <c r="B6" s="310" t="s">
        <v>52</v>
      </c>
      <c r="C6" s="769" t="s">
        <v>82</v>
      </c>
      <c r="D6" s="769"/>
      <c r="E6" s="311"/>
      <c r="F6" s="311"/>
      <c r="H6" s="792" t="s">
        <v>53</v>
      </c>
      <c r="I6" s="792"/>
      <c r="J6" s="793"/>
      <c r="K6" s="793"/>
      <c r="L6" s="309"/>
    </row>
    <row r="7" spans="2:13">
      <c r="B7" s="310" t="s">
        <v>54</v>
      </c>
      <c r="C7" s="769"/>
      <c r="D7" s="769"/>
      <c r="E7" s="311"/>
      <c r="F7" s="311"/>
      <c r="H7" s="312" t="s">
        <v>55</v>
      </c>
      <c r="I7" s="312"/>
      <c r="J7" s="794"/>
      <c r="K7" s="794"/>
      <c r="L7" s="309"/>
    </row>
    <row r="8" spans="2:13">
      <c r="B8" s="308"/>
      <c r="L8" s="309"/>
    </row>
    <row r="9" spans="2:13">
      <c r="B9" s="786" t="s">
        <v>56</v>
      </c>
      <c r="C9" s="786"/>
      <c r="D9" s="786"/>
      <c r="E9" s="786"/>
      <c r="F9" s="786"/>
      <c r="G9" s="786"/>
      <c r="H9" s="786"/>
      <c r="I9" s="786"/>
      <c r="J9" s="786"/>
      <c r="K9" s="786"/>
      <c r="L9" s="786"/>
      <c r="M9" s="302"/>
    </row>
    <row r="10" spans="2:13">
      <c r="B10" s="308"/>
      <c r="L10" s="309"/>
    </row>
    <row r="11" spans="2:13">
      <c r="B11" s="313" t="s">
        <v>57</v>
      </c>
      <c r="C11" s="314">
        <v>0</v>
      </c>
      <c r="D11" s="315" t="s">
        <v>58</v>
      </c>
      <c r="E11" s="316"/>
      <c r="G11" s="317"/>
      <c r="H11" s="318" t="s">
        <v>59</v>
      </c>
      <c r="I11" s="302" t="s">
        <v>60</v>
      </c>
      <c r="J11" s="319">
        <f>C11*G11*52/12</f>
        <v>0</v>
      </c>
      <c r="K11" s="320" t="s">
        <v>61</v>
      </c>
      <c r="L11" s="309"/>
    </row>
    <row r="12" spans="2:13">
      <c r="B12" s="308"/>
      <c r="C12" s="314" t="s">
        <v>82</v>
      </c>
      <c r="D12" s="308" t="s">
        <v>62</v>
      </c>
      <c r="E12" s="321"/>
      <c r="G12" s="317" t="s">
        <v>82</v>
      </c>
      <c r="H12" s="322" t="s">
        <v>63</v>
      </c>
      <c r="J12" s="319" t="e">
        <f>IF(G12=0,"",C12/G12)</f>
        <v>#VALUE!</v>
      </c>
      <c r="K12" s="320" t="s">
        <v>61</v>
      </c>
      <c r="L12" s="309"/>
    </row>
    <row r="13" spans="2:13">
      <c r="B13" s="308"/>
      <c r="C13" s="314" t="s">
        <v>82</v>
      </c>
      <c r="D13" s="308" t="s">
        <v>64</v>
      </c>
      <c r="E13" s="323">
        <v>2023</v>
      </c>
      <c r="G13" s="317">
        <v>12</v>
      </c>
      <c r="H13" s="322" t="s">
        <v>63</v>
      </c>
      <c r="J13" s="319" t="e">
        <f>IF(G13=0,"",C13/G13)</f>
        <v>#VALUE!</v>
      </c>
      <c r="K13" s="320" t="s">
        <v>61</v>
      </c>
      <c r="L13" s="309"/>
    </row>
    <row r="14" spans="2:13">
      <c r="B14" s="308"/>
      <c r="C14" s="314" t="s">
        <v>82</v>
      </c>
      <c r="D14" s="324" t="s">
        <v>64</v>
      </c>
      <c r="E14" s="323">
        <v>2022</v>
      </c>
      <c r="G14" s="317">
        <v>12</v>
      </c>
      <c r="H14" s="325" t="s">
        <v>63</v>
      </c>
      <c r="J14" s="319" t="e">
        <f>IF(G14=0,"",C14/G14)</f>
        <v>#VALUE!</v>
      </c>
      <c r="K14" s="320" t="s">
        <v>61</v>
      </c>
      <c r="L14" s="309"/>
    </row>
    <row r="15" spans="2:13">
      <c r="B15" s="308"/>
      <c r="L15" s="309"/>
    </row>
    <row r="16" spans="2:13">
      <c r="B16" s="326"/>
      <c r="C16" s="327">
        <f>J11</f>
        <v>0</v>
      </c>
      <c r="D16" s="328" t="s">
        <v>58</v>
      </c>
      <c r="E16" s="316"/>
      <c r="G16" s="329" t="b">
        <v>0</v>
      </c>
      <c r="L16" s="309"/>
    </row>
    <row r="17" spans="2:14">
      <c r="B17" s="326"/>
      <c r="C17" s="327" t="e">
        <f>J12</f>
        <v>#VALUE!</v>
      </c>
      <c r="D17" s="308" t="s">
        <v>65</v>
      </c>
      <c r="E17" s="330"/>
      <c r="G17" s="331" t="b">
        <f>FALSE</f>
        <v>0</v>
      </c>
      <c r="L17" s="309"/>
    </row>
    <row r="18" spans="2:14">
      <c r="B18" s="326"/>
      <c r="C18" s="327" t="str">
        <f>IF(SUM(C13)=0,"",SUM(C12+C13)/SUM(G12+G13))</f>
        <v/>
      </c>
      <c r="D18" s="308" t="s">
        <v>66</v>
      </c>
      <c r="E18" s="330"/>
      <c r="G18" s="331" t="b">
        <v>0</v>
      </c>
      <c r="L18" s="309"/>
    </row>
    <row r="19" spans="2:14">
      <c r="B19" s="326"/>
      <c r="C19" s="327" t="str">
        <f>IF(SUM(C14)=0,"",SUM(C12:C14)/SUM(G12:G14))</f>
        <v/>
      </c>
      <c r="D19" s="324" t="s">
        <v>67</v>
      </c>
      <c r="E19" s="332"/>
      <c r="G19" s="331" t="b">
        <v>0</v>
      </c>
      <c r="J19" s="787" t="s">
        <v>68</v>
      </c>
      <c r="K19" s="787"/>
      <c r="L19" s="309"/>
    </row>
    <row r="20" spans="2:14">
      <c r="B20" s="308"/>
      <c r="J20" s="788" t="s">
        <v>69</v>
      </c>
      <c r="K20" s="788"/>
      <c r="L20" s="788"/>
    </row>
    <row r="21" spans="2:14">
      <c r="B21" s="308"/>
      <c r="C21" s="319" t="e">
        <f>MIN(C16:C19)</f>
        <v>#VALUE!</v>
      </c>
      <c r="D21" s="333" t="s">
        <v>70</v>
      </c>
      <c r="E21" s="334"/>
      <c r="F21" s="779" t="s">
        <v>71</v>
      </c>
      <c r="G21" s="779"/>
      <c r="H21" s="779"/>
      <c r="I21" s="779"/>
      <c r="J21" s="327">
        <f>IF(G16=TRUE,C16,IF(G17=TRUE,C17,IF(G18=TRUE,C18,IF(G19=TRUE,C19,0))))</f>
        <v>0</v>
      </c>
      <c r="K21" s="335" t="e">
        <f>IF(J21=0,C21,J21)</f>
        <v>#VALUE!</v>
      </c>
      <c r="L21" s="309"/>
    </row>
    <row r="22" spans="2:14">
      <c r="B22" s="308"/>
      <c r="L22" s="309"/>
    </row>
    <row r="23" spans="2:14">
      <c r="B23" s="308"/>
      <c r="L23" s="309"/>
    </row>
    <row r="24" spans="2:14">
      <c r="B24" s="336" t="s">
        <v>72</v>
      </c>
      <c r="D24" s="337" t="s">
        <v>73</v>
      </c>
      <c r="E24" s="302"/>
      <c r="F24" s="302"/>
      <c r="L24" s="309"/>
    </row>
    <row r="25" spans="2:14">
      <c r="B25" s="308"/>
      <c r="L25" s="309"/>
    </row>
    <row r="26" spans="2:14">
      <c r="B26" s="308"/>
      <c r="C26" s="338"/>
      <c r="D26" s="304" t="s">
        <v>423</v>
      </c>
      <c r="G26" s="315" t="s">
        <v>75</v>
      </c>
      <c r="H26" s="315"/>
      <c r="I26" s="339" t="s">
        <v>76</v>
      </c>
      <c r="J26" s="327">
        <f>C26*1</f>
        <v>0</v>
      </c>
      <c r="K26" s="318" t="s">
        <v>61</v>
      </c>
      <c r="L26" s="309"/>
    </row>
    <row r="27" spans="2:14">
      <c r="B27" s="308"/>
      <c r="C27" s="338"/>
      <c r="D27" s="304" t="s">
        <v>77</v>
      </c>
      <c r="G27" s="304" t="s">
        <v>78</v>
      </c>
      <c r="I27" s="340" t="s">
        <v>76</v>
      </c>
      <c r="J27" s="327">
        <f>C27*26/12</f>
        <v>0</v>
      </c>
      <c r="K27" s="322" t="s">
        <v>61</v>
      </c>
      <c r="L27" s="309"/>
      <c r="N27" s="341" t="b">
        <v>0</v>
      </c>
    </row>
    <row r="28" spans="2:14">
      <c r="B28" s="308"/>
      <c r="C28" s="338"/>
      <c r="D28" s="304" t="s">
        <v>79</v>
      </c>
      <c r="G28" s="304" t="s">
        <v>80</v>
      </c>
      <c r="I28" s="304" t="s">
        <v>76</v>
      </c>
      <c r="J28" s="327">
        <f>C28*24/12</f>
        <v>0</v>
      </c>
      <c r="K28" s="322" t="s">
        <v>61</v>
      </c>
      <c r="L28" s="309"/>
      <c r="N28" s="341" t="b">
        <v>0</v>
      </c>
    </row>
    <row r="29" spans="2:14">
      <c r="B29" s="308"/>
      <c r="C29" s="338"/>
      <c r="D29" s="569" t="s">
        <v>81</v>
      </c>
      <c r="E29" s="342"/>
      <c r="F29" s="342"/>
      <c r="G29" s="342" t="s">
        <v>60</v>
      </c>
      <c r="H29" s="342"/>
      <c r="I29" s="343" t="s">
        <v>76</v>
      </c>
      <c r="J29" s="327">
        <f>C29*52/12</f>
        <v>0</v>
      </c>
      <c r="K29" s="325" t="s">
        <v>61</v>
      </c>
      <c r="L29" s="309"/>
      <c r="N29" s="341">
        <v>0</v>
      </c>
    </row>
    <row r="30" spans="2:14">
      <c r="B30" s="308"/>
      <c r="L30" s="309"/>
      <c r="N30" s="341" t="b">
        <v>0</v>
      </c>
    </row>
    <row r="31" spans="2:14">
      <c r="B31" s="308"/>
      <c r="C31" s="338"/>
      <c r="D31" s="315" t="s">
        <v>295</v>
      </c>
      <c r="E31" s="344"/>
      <c r="F31" s="345"/>
      <c r="G31" s="317"/>
      <c r="H31" s="318" t="s">
        <v>63</v>
      </c>
      <c r="I31" s="304" t="s">
        <v>82</v>
      </c>
      <c r="J31" s="327" t="str">
        <f>IF(G31=0,"",C31/G31)</f>
        <v/>
      </c>
      <c r="K31" s="318" t="s">
        <v>83</v>
      </c>
      <c r="L31" s="309"/>
      <c r="N31" s="341"/>
    </row>
    <row r="32" spans="2:14">
      <c r="B32" s="308"/>
      <c r="C32" s="338"/>
      <c r="D32" s="308" t="s">
        <v>64</v>
      </c>
      <c r="E32" s="323">
        <v>2023</v>
      </c>
      <c r="G32" s="317">
        <v>12</v>
      </c>
      <c r="H32" s="322" t="s">
        <v>63</v>
      </c>
      <c r="J32" s="327">
        <f>IF(G32=0,"",C32/G32)</f>
        <v>0</v>
      </c>
      <c r="K32" s="322" t="s">
        <v>61</v>
      </c>
      <c r="L32" s="309"/>
      <c r="N32" s="341" t="b">
        <f>FALSE</f>
        <v>0</v>
      </c>
    </row>
    <row r="33" spans="1:14">
      <c r="B33" s="308"/>
      <c r="C33" s="338"/>
      <c r="D33" s="324" t="s">
        <v>64</v>
      </c>
      <c r="E33" s="323">
        <v>2022</v>
      </c>
      <c r="F33" s="346"/>
      <c r="G33" s="317">
        <v>12</v>
      </c>
      <c r="H33" s="325" t="s">
        <v>63</v>
      </c>
      <c r="J33" s="327">
        <f>IF(G33=0,"",C33/G33)</f>
        <v>0</v>
      </c>
      <c r="K33" s="325" t="s">
        <v>61</v>
      </c>
      <c r="L33" s="309"/>
      <c r="N33" s="341" t="b">
        <f>FALSE</f>
        <v>0</v>
      </c>
    </row>
    <row r="34" spans="1:14">
      <c r="B34" s="308"/>
      <c r="L34" s="309"/>
      <c r="N34" s="341" t="b">
        <f>FALSE</f>
        <v>0</v>
      </c>
    </row>
    <row r="35" spans="1:14">
      <c r="B35" s="308"/>
      <c r="C35" s="319">
        <f>IF(N27=TRUE,J26,IF(N28=TRUE,J27,IF(N29=TRUE,J28,IF(N30=TRUE,J29,IF(N32=TRUE,J31,IF(N33=TRUE,J32,IF(N34=TRUE,J33,0)))))))</f>
        <v>0</v>
      </c>
      <c r="D35" s="789" t="s">
        <v>84</v>
      </c>
      <c r="E35" s="789"/>
      <c r="F35" s="779" t="s">
        <v>85</v>
      </c>
      <c r="G35" s="779"/>
      <c r="H35" s="779"/>
      <c r="I35" s="779"/>
      <c r="J35" s="787" t="s">
        <v>68</v>
      </c>
      <c r="K35" s="787"/>
      <c r="L35" s="309"/>
      <c r="N35" s="347"/>
    </row>
    <row r="36" spans="1:14">
      <c r="B36" s="348"/>
      <c r="J36" s="788" t="s">
        <v>69</v>
      </c>
      <c r="K36" s="788"/>
      <c r="L36" s="788"/>
      <c r="M36" s="340"/>
      <c r="N36" s="347"/>
    </row>
    <row r="37" spans="1:14">
      <c r="A37" s="340"/>
      <c r="B37" s="308"/>
      <c r="L37" s="309"/>
    </row>
    <row r="38" spans="1:14">
      <c r="B38" s="336" t="s">
        <v>688</v>
      </c>
      <c r="D38" s="776" t="s">
        <v>87</v>
      </c>
      <c r="E38" s="776"/>
      <c r="F38" s="776"/>
      <c r="G38" s="776"/>
      <c r="L38" s="309"/>
    </row>
    <row r="39" spans="1:14">
      <c r="B39" s="308"/>
      <c r="K39" s="342"/>
      <c r="L39" s="309"/>
    </row>
    <row r="40" spans="1:14">
      <c r="B40" s="308"/>
      <c r="C40" s="338" t="s">
        <v>82</v>
      </c>
      <c r="D40" s="328" t="s">
        <v>88</v>
      </c>
      <c r="E40" s="315"/>
      <c r="F40" s="345"/>
      <c r="G40" s="317" t="s">
        <v>82</v>
      </c>
      <c r="H40" s="349" t="s">
        <v>63</v>
      </c>
      <c r="J40" s="327" t="e">
        <f>IF(G40=0,"",C40/G40)</f>
        <v>#VALUE!</v>
      </c>
      <c r="K40" s="322" t="s">
        <v>61</v>
      </c>
      <c r="L40" s="309"/>
    </row>
    <row r="41" spans="1:14">
      <c r="B41" s="308"/>
      <c r="C41" s="338" t="s">
        <v>82</v>
      </c>
      <c r="D41" s="304" t="s">
        <v>89</v>
      </c>
      <c r="G41" s="317">
        <v>12</v>
      </c>
      <c r="H41" s="350" t="s">
        <v>63</v>
      </c>
      <c r="J41" s="327" t="e">
        <f>IF(G41=0,"",C41/G41)</f>
        <v>#VALUE!</v>
      </c>
      <c r="K41" s="322" t="s">
        <v>61</v>
      </c>
      <c r="L41" s="309"/>
    </row>
    <row r="42" spans="1:14">
      <c r="B42" s="308"/>
      <c r="C42" s="338" t="s">
        <v>82</v>
      </c>
      <c r="D42" s="324" t="s">
        <v>90</v>
      </c>
      <c r="E42" s="342"/>
      <c r="F42" s="346"/>
      <c r="G42" s="317">
        <v>12</v>
      </c>
      <c r="H42" s="351" t="s">
        <v>63</v>
      </c>
      <c r="J42" s="327" t="e">
        <f>IF(G42=0,"",C42/G42)</f>
        <v>#VALUE!</v>
      </c>
      <c r="K42" s="325" t="s">
        <v>61</v>
      </c>
      <c r="L42" s="309"/>
    </row>
    <row r="43" spans="1:14">
      <c r="B43" s="308"/>
      <c r="L43" s="309"/>
    </row>
    <row r="44" spans="1:14" ht="12.75" customHeight="1">
      <c r="B44" s="308"/>
      <c r="C44" s="327" t="e">
        <f>J40</f>
        <v>#VALUE!</v>
      </c>
      <c r="D44" s="316" t="s">
        <v>65</v>
      </c>
      <c r="G44" s="331" t="b">
        <v>0</v>
      </c>
      <c r="H44" s="790" t="s">
        <v>91</v>
      </c>
      <c r="I44" s="790"/>
      <c r="J44" s="790"/>
      <c r="K44" s="790"/>
      <c r="L44" s="309"/>
    </row>
    <row r="45" spans="1:14">
      <c r="B45" s="308"/>
      <c r="C45" s="327" t="str">
        <f>IF(SUM(C41)=0,"",SUM(C40:C41)/SUM(G40:G41))</f>
        <v/>
      </c>
      <c r="D45" s="330" t="s">
        <v>92</v>
      </c>
      <c r="G45" s="331" t="b">
        <f>FALSE</f>
        <v>0</v>
      </c>
      <c r="H45" s="790"/>
      <c r="I45" s="790"/>
      <c r="J45" s="790"/>
      <c r="K45" s="790"/>
      <c r="L45" s="309"/>
    </row>
    <row r="46" spans="1:14">
      <c r="B46" s="308"/>
      <c r="C46" s="327" t="str">
        <f>IF(SUM(C42)=0,"",SUM(C40:C42)/SUM(G40:G42))</f>
        <v/>
      </c>
      <c r="D46" s="332" t="s">
        <v>93</v>
      </c>
      <c r="G46" s="331" t="b">
        <f>FALSE</f>
        <v>0</v>
      </c>
      <c r="H46" s="304" t="s">
        <v>94</v>
      </c>
      <c r="L46" s="309"/>
    </row>
    <row r="47" spans="1:14">
      <c r="B47" s="308"/>
      <c r="H47" s="304" t="s">
        <v>95</v>
      </c>
      <c r="L47" s="309"/>
    </row>
    <row r="48" spans="1:14">
      <c r="B48" s="308"/>
      <c r="C48" s="319" t="e">
        <f>MIN(C44:C46)</f>
        <v>#VALUE!</v>
      </c>
      <c r="D48" s="334" t="s">
        <v>96</v>
      </c>
      <c r="E48" s="334"/>
      <c r="F48" s="779" t="s">
        <v>71</v>
      </c>
      <c r="G48" s="779"/>
      <c r="H48" s="779"/>
      <c r="I48" s="779"/>
      <c r="J48" s="327">
        <f>IF(G44=TRUE,C44,IF(G45=TRUE,C45,IF(G46=TRUE,C46,0)))</f>
        <v>0</v>
      </c>
      <c r="K48" s="335" t="e">
        <f>IF(J48=0,C48,J48)</f>
        <v>#VALUE!</v>
      </c>
      <c r="L48" s="309"/>
    </row>
    <row r="49" spans="2:20">
      <c r="B49" s="308"/>
      <c r="L49" s="309"/>
    </row>
    <row r="50" spans="2:20">
      <c r="B50" s="308"/>
      <c r="L50" s="309"/>
    </row>
    <row r="51" spans="2:20">
      <c r="B51" s="336" t="s">
        <v>97</v>
      </c>
      <c r="D51" s="776" t="s">
        <v>98</v>
      </c>
      <c r="E51" s="776"/>
      <c r="F51" s="776"/>
      <c r="G51" s="776"/>
      <c r="H51" s="304" t="s">
        <v>99</v>
      </c>
      <c r="L51" s="309"/>
    </row>
    <row r="52" spans="2:20">
      <c r="B52" s="308"/>
      <c r="H52" s="304" t="s">
        <v>100</v>
      </c>
      <c r="L52" s="309"/>
    </row>
    <row r="53" spans="2:20">
      <c r="B53" s="308"/>
      <c r="C53" s="338" t="s">
        <v>82</v>
      </c>
      <c r="D53" s="315" t="s">
        <v>101</v>
      </c>
      <c r="F53" s="352" t="s">
        <v>82</v>
      </c>
      <c r="G53" s="784" t="s">
        <v>63</v>
      </c>
      <c r="H53" s="784"/>
      <c r="I53" s="319" t="e">
        <f>C53/F53</f>
        <v>#VALUE!</v>
      </c>
      <c r="J53" s="785"/>
      <c r="K53" s="785"/>
      <c r="L53" s="353"/>
      <c r="M53" s="340"/>
    </row>
    <row r="54" spans="2:20">
      <c r="B54" s="308"/>
      <c r="C54" s="338" t="s">
        <v>82</v>
      </c>
      <c r="D54" s="304" t="s">
        <v>102</v>
      </c>
      <c r="F54" s="354">
        <v>12</v>
      </c>
      <c r="G54" s="779" t="s">
        <v>63</v>
      </c>
      <c r="H54" s="779"/>
      <c r="I54" s="319" t="e">
        <f>C54/F54</f>
        <v>#VALUE!</v>
      </c>
      <c r="J54" s="780"/>
      <c r="K54" s="780"/>
      <c r="L54" s="309"/>
      <c r="T54" s="340"/>
    </row>
    <row r="55" spans="2:20">
      <c r="B55" s="308"/>
      <c r="C55" s="338" t="s">
        <v>82</v>
      </c>
      <c r="D55" s="342" t="s">
        <v>103</v>
      </c>
      <c r="E55" s="342"/>
      <c r="F55" s="355">
        <v>12</v>
      </c>
      <c r="G55" s="781" t="s">
        <v>63</v>
      </c>
      <c r="H55" s="781"/>
      <c r="I55" s="319" t="e">
        <f>C55/F55</f>
        <v>#VALUE!</v>
      </c>
      <c r="J55" s="782"/>
      <c r="K55" s="782"/>
      <c r="L55" s="309"/>
      <c r="T55" s="340"/>
    </row>
    <row r="56" spans="2:20">
      <c r="B56" s="308"/>
      <c r="L56" s="309"/>
      <c r="T56" s="340"/>
    </row>
    <row r="57" spans="2:20">
      <c r="B57" s="308"/>
      <c r="L57" s="309"/>
    </row>
    <row r="58" spans="2:20">
      <c r="B58" s="308"/>
      <c r="C58" s="327" t="e">
        <f>I53</f>
        <v>#VALUE!</v>
      </c>
      <c r="D58" s="356" t="s">
        <v>104</v>
      </c>
      <c r="E58" s="316"/>
      <c r="G58" s="331" t="b">
        <f>FALSE</f>
        <v>0</v>
      </c>
      <c r="I58" s="357"/>
      <c r="J58" s="339"/>
      <c r="K58" s="358"/>
      <c r="L58" s="309"/>
    </row>
    <row r="59" spans="2:20">
      <c r="B59" s="308"/>
      <c r="C59" s="327">
        <f>SUM(C53:C54)/SUM(F53:F54)</f>
        <v>0</v>
      </c>
      <c r="D59" s="359" t="s">
        <v>105</v>
      </c>
      <c r="E59" s="330"/>
      <c r="G59" s="331" t="b">
        <v>0</v>
      </c>
      <c r="I59" s="360"/>
      <c r="J59" s="340"/>
      <c r="K59" s="361"/>
      <c r="L59" s="309"/>
    </row>
    <row r="60" spans="2:20">
      <c r="B60" s="308"/>
      <c r="C60" s="327">
        <f>SUM(C53:C55)/SUM(F53:F55)</f>
        <v>0</v>
      </c>
      <c r="D60" s="362" t="s">
        <v>106</v>
      </c>
      <c r="E60" s="332"/>
      <c r="G60" s="331" t="b">
        <v>0</v>
      </c>
      <c r="I60" s="360"/>
      <c r="J60" s="340"/>
      <c r="K60" s="327"/>
      <c r="L60" s="309"/>
    </row>
    <row r="61" spans="2:20">
      <c r="B61" s="308"/>
      <c r="I61" s="360"/>
      <c r="J61" s="340"/>
      <c r="K61" s="327"/>
      <c r="L61" s="309"/>
    </row>
    <row r="62" spans="2:20">
      <c r="B62" s="308"/>
      <c r="I62" s="363"/>
      <c r="J62" s="343"/>
      <c r="K62" s="327"/>
      <c r="L62" s="309"/>
    </row>
    <row r="63" spans="2:20">
      <c r="B63" s="308"/>
      <c r="I63" s="340"/>
      <c r="J63" s="340"/>
      <c r="K63" s="335"/>
      <c r="L63" s="309"/>
    </row>
    <row r="64" spans="2:20">
      <c r="B64" s="308"/>
      <c r="C64" s="338" t="e">
        <f>MIN(C58:C60)</f>
        <v>#VALUE!</v>
      </c>
      <c r="D64" s="783" t="s">
        <v>107</v>
      </c>
      <c r="E64" s="783"/>
      <c r="F64" s="779" t="s">
        <v>71</v>
      </c>
      <c r="G64" s="779"/>
      <c r="H64" s="779"/>
      <c r="I64" s="779"/>
      <c r="J64" s="327">
        <f>IF(G58=TRUE,C58,IF(G59=TRUE,C59,IF(G60=TRUE,C60,0)))</f>
        <v>0</v>
      </c>
      <c r="K64" s="335" t="e">
        <f>IF(J64=0,C64,J64)</f>
        <v>#VALUE!</v>
      </c>
      <c r="L64" s="309"/>
    </row>
    <row r="65" spans="2:20">
      <c r="B65" s="308"/>
      <c r="L65" s="309"/>
    </row>
    <row r="66" spans="2:20">
      <c r="B66" s="308" t="s">
        <v>108</v>
      </c>
      <c r="H66" s="304" t="s">
        <v>109</v>
      </c>
      <c r="J66" s="331"/>
      <c r="L66" s="309"/>
    </row>
    <row r="67" spans="2:20">
      <c r="B67" s="336" t="s">
        <v>110</v>
      </c>
      <c r="D67" s="364" t="s">
        <v>111</v>
      </c>
      <c r="E67" s="769"/>
      <c r="F67" s="769"/>
      <c r="H67" s="304" t="s">
        <v>113</v>
      </c>
      <c r="J67" s="331"/>
      <c r="L67" s="309"/>
    </row>
    <row r="68" spans="2:20">
      <c r="B68" s="319" t="s">
        <v>114</v>
      </c>
      <c r="C68" s="338"/>
      <c r="D68" s="356" t="s">
        <v>115</v>
      </c>
      <c r="H68" s="304" t="s">
        <v>116</v>
      </c>
      <c r="J68" s="331">
        <f>J66-J67</f>
        <v>0</v>
      </c>
      <c r="L68" s="309"/>
    </row>
    <row r="69" spans="2:20">
      <c r="B69" s="365" t="s">
        <v>117</v>
      </c>
      <c r="C69" s="338"/>
      <c r="D69" s="356" t="s">
        <v>115</v>
      </c>
      <c r="G69" s="317"/>
      <c r="H69" s="775" t="s">
        <v>63</v>
      </c>
      <c r="I69" s="775"/>
      <c r="J69" s="327"/>
      <c r="K69" s="318" t="s">
        <v>61</v>
      </c>
      <c r="L69" s="309"/>
      <c r="T69" s="304">
        <f>C70</f>
        <v>0</v>
      </c>
    </row>
    <row r="70" spans="2:20">
      <c r="B70" s="308"/>
      <c r="C70" s="338"/>
      <c r="D70" s="308" t="s">
        <v>118</v>
      </c>
      <c r="E70" s="323"/>
      <c r="G70" s="317">
        <v>12</v>
      </c>
      <c r="H70" s="775" t="s">
        <v>63</v>
      </c>
      <c r="I70" s="775"/>
      <c r="J70" s="327">
        <f>C70/12</f>
        <v>0</v>
      </c>
      <c r="K70" s="322" t="s">
        <v>61</v>
      </c>
      <c r="L70" s="309"/>
      <c r="T70" s="304">
        <f>C71</f>
        <v>0</v>
      </c>
    </row>
    <row r="71" spans="2:20">
      <c r="B71" s="308"/>
      <c r="C71" s="338"/>
      <c r="D71" s="324" t="s">
        <v>118</v>
      </c>
      <c r="E71" s="323"/>
      <c r="G71" s="366">
        <v>12</v>
      </c>
      <c r="H71" s="776" t="s">
        <v>63</v>
      </c>
      <c r="I71" s="776"/>
      <c r="J71" s="367">
        <f>T72</f>
        <v>0</v>
      </c>
      <c r="K71" s="325" t="s">
        <v>61</v>
      </c>
      <c r="L71" s="309"/>
      <c r="T71" s="304">
        <f>T69+T70</f>
        <v>0</v>
      </c>
    </row>
    <row r="72" spans="2:20">
      <c r="B72" s="308"/>
      <c r="L72" s="309"/>
      <c r="T72" s="304">
        <f>T71/24</f>
        <v>0</v>
      </c>
    </row>
    <row r="73" spans="2:20">
      <c r="B73" s="308"/>
      <c r="C73" s="319">
        <f>C68+C69</f>
        <v>0</v>
      </c>
      <c r="D73" s="316" t="s">
        <v>15</v>
      </c>
      <c r="G73" s="331" t="b">
        <v>0</v>
      </c>
      <c r="L73" s="309"/>
    </row>
    <row r="74" spans="2:20">
      <c r="B74" s="308"/>
      <c r="C74" s="319">
        <f>J70</f>
        <v>0</v>
      </c>
      <c r="D74" s="330" t="s">
        <v>119</v>
      </c>
      <c r="G74" s="331" t="b">
        <v>0</v>
      </c>
      <c r="L74" s="309"/>
    </row>
    <row r="75" spans="2:20">
      <c r="B75" s="308"/>
      <c r="C75" s="327">
        <f>J71</f>
        <v>0</v>
      </c>
      <c r="D75" s="332" t="s">
        <v>120</v>
      </c>
      <c r="G75" s="331" t="b">
        <f>FALSE</f>
        <v>0</v>
      </c>
      <c r="L75" s="309"/>
    </row>
    <row r="76" spans="2:20">
      <c r="B76" s="308"/>
      <c r="D76" s="304" t="s">
        <v>82</v>
      </c>
      <c r="L76" s="309"/>
    </row>
    <row r="77" spans="2:20">
      <c r="B77" s="308"/>
      <c r="C77" s="319">
        <f>MIN(C73,C74,C75)</f>
        <v>0</v>
      </c>
      <c r="D77" s="777" t="s">
        <v>121</v>
      </c>
      <c r="E77" s="777"/>
      <c r="F77" s="778" t="s">
        <v>71</v>
      </c>
      <c r="G77" s="778"/>
      <c r="H77" s="778"/>
      <c r="I77" s="778"/>
      <c r="J77" s="327">
        <f>IF(G73=TRUE,C73,IF(G74=TRUE,C74,IF(G75=TRUE,C75,0)))</f>
        <v>0</v>
      </c>
      <c r="K77" s="335">
        <f>IF(J77=0,C77,J77)</f>
        <v>0</v>
      </c>
      <c r="L77" s="309"/>
    </row>
    <row r="78" spans="2:20">
      <c r="B78" s="308"/>
      <c r="L78" s="309"/>
    </row>
    <row r="79" spans="2:20">
      <c r="B79" s="308"/>
      <c r="H79" s="304" t="s">
        <v>109</v>
      </c>
      <c r="J79" s="331"/>
      <c r="L79" s="309"/>
    </row>
    <row r="80" spans="2:20">
      <c r="B80" s="336" t="s">
        <v>122</v>
      </c>
      <c r="D80" s="364" t="s">
        <v>111</v>
      </c>
      <c r="E80" s="769" t="s">
        <v>123</v>
      </c>
      <c r="F80" s="769"/>
      <c r="H80" s="304" t="s">
        <v>124</v>
      </c>
      <c r="J80" s="331"/>
      <c r="L80" s="309"/>
    </row>
    <row r="81" spans="2:16">
      <c r="B81" s="319" t="s">
        <v>114</v>
      </c>
      <c r="C81" s="338"/>
      <c r="D81" s="315" t="s">
        <v>125</v>
      </c>
      <c r="H81" s="304" t="s">
        <v>126</v>
      </c>
      <c r="J81" s="331">
        <f>J79-J80</f>
        <v>0</v>
      </c>
      <c r="L81" s="309"/>
    </row>
    <row r="82" spans="2:16">
      <c r="B82" s="365" t="s">
        <v>117</v>
      </c>
      <c r="C82" s="338"/>
      <c r="D82" s="315" t="s">
        <v>125</v>
      </c>
      <c r="E82" s="315"/>
      <c r="F82" s="315"/>
      <c r="G82" s="315"/>
      <c r="H82" s="315"/>
      <c r="I82" s="316"/>
      <c r="J82" s="367">
        <f>C82+C81*125%</f>
        <v>0</v>
      </c>
      <c r="K82" s="318" t="s">
        <v>61</v>
      </c>
      <c r="L82" s="368" t="b">
        <f>FALSE</f>
        <v>0</v>
      </c>
      <c r="M82" s="331"/>
    </row>
    <row r="83" spans="2:16">
      <c r="B83" s="308"/>
      <c r="C83" s="338"/>
      <c r="D83" s="304" t="s">
        <v>127</v>
      </c>
      <c r="I83" s="330"/>
      <c r="J83" s="367">
        <f>C83/12</f>
        <v>0</v>
      </c>
      <c r="K83" s="325" t="s">
        <v>61</v>
      </c>
      <c r="L83" s="368" t="b">
        <v>0</v>
      </c>
      <c r="M83" s="331"/>
    </row>
    <row r="84" spans="2:16">
      <c r="B84" s="308"/>
      <c r="C84" s="327">
        <f>IF(L82=TRUE,(J82),IF(L83=TRUE,(J83),0))</f>
        <v>0</v>
      </c>
      <c r="D84" s="342" t="s">
        <v>128</v>
      </c>
      <c r="E84" s="342"/>
      <c r="F84" s="342"/>
      <c r="G84" s="342"/>
      <c r="H84" s="342"/>
      <c r="I84" s="369"/>
      <c r="J84" s="370"/>
      <c r="L84" s="309"/>
    </row>
    <row r="85" spans="2:16">
      <c r="B85" s="308"/>
      <c r="I85" s="370"/>
      <c r="J85" s="370"/>
      <c r="L85" s="309"/>
    </row>
    <row r="86" spans="2:16">
      <c r="B86" s="371" t="s">
        <v>129</v>
      </c>
      <c r="C86" s="304" t="s">
        <v>130</v>
      </c>
      <c r="I86" s="370"/>
      <c r="J86" s="370"/>
      <c r="L86" s="309"/>
    </row>
    <row r="87" spans="2:16">
      <c r="B87" s="308" t="s">
        <v>131</v>
      </c>
      <c r="C87" s="304" t="s">
        <v>132</v>
      </c>
      <c r="I87" s="370"/>
      <c r="J87" s="370"/>
      <c r="L87" s="309"/>
    </row>
    <row r="88" spans="2:16" ht="13.5" customHeight="1">
      <c r="B88" s="308" t="s">
        <v>133</v>
      </c>
      <c r="C88" s="338"/>
      <c r="D88" s="372" t="s">
        <v>134</v>
      </c>
      <c r="E88" s="323"/>
      <c r="F88" s="331"/>
      <c r="G88" s="338">
        <f>C88/12</f>
        <v>0</v>
      </c>
      <c r="H88" s="770" t="s">
        <v>135</v>
      </c>
      <c r="I88" s="770"/>
      <c r="J88" s="771" t="s">
        <v>136</v>
      </c>
      <c r="K88" s="771"/>
      <c r="L88" s="368" t="b">
        <f>FALSE</f>
        <v>0</v>
      </c>
      <c r="M88" s="331"/>
      <c r="P88" s="331" t="b">
        <v>0</v>
      </c>
    </row>
    <row r="89" spans="2:16">
      <c r="B89" s="308"/>
      <c r="C89" s="338"/>
      <c r="D89" s="373" t="s">
        <v>134</v>
      </c>
      <c r="E89" s="323"/>
      <c r="F89" s="331"/>
      <c r="G89" s="338">
        <f>SUM(C88+C89)/24</f>
        <v>0</v>
      </c>
      <c r="H89" s="772" t="s">
        <v>137</v>
      </c>
      <c r="I89" s="772"/>
      <c r="J89" s="771"/>
      <c r="K89" s="771"/>
      <c r="L89" s="368" t="b">
        <f>TRUE</f>
        <v>1</v>
      </c>
      <c r="M89" s="331"/>
      <c r="P89" s="331" t="b">
        <f>FALSE</f>
        <v>0</v>
      </c>
    </row>
    <row r="90" spans="2:16">
      <c r="B90" s="308"/>
      <c r="I90" s="370"/>
      <c r="J90" s="370"/>
      <c r="L90" s="374">
        <f>IF(L88=TRUE,G88,IF(L89=TRUE,G89,0))</f>
        <v>0</v>
      </c>
      <c r="M90" s="335"/>
      <c r="P90" s="375">
        <f>IF(P88=TRUE,G88,IF(P89=TRUE,G89,0))</f>
        <v>0</v>
      </c>
    </row>
    <row r="91" spans="2:16">
      <c r="B91" s="308"/>
      <c r="I91" s="370"/>
      <c r="J91" s="370"/>
      <c r="L91" s="309"/>
      <c r="P91" s="331" t="b">
        <f>FALSE</f>
        <v>0</v>
      </c>
    </row>
    <row r="92" spans="2:16">
      <c r="B92" s="773" t="s">
        <v>138</v>
      </c>
      <c r="C92" s="773"/>
      <c r="D92" s="376">
        <f>SUM(J21+C35+J48+J64+J77+C84)</f>
        <v>0</v>
      </c>
      <c r="I92" s="370"/>
      <c r="J92" s="370"/>
      <c r="L92" s="309"/>
    </row>
    <row r="93" spans="2:16">
      <c r="B93" s="377"/>
      <c r="C93" s="303"/>
      <c r="D93" s="303"/>
      <c r="E93" s="303"/>
      <c r="F93" s="303"/>
      <c r="G93" s="303"/>
      <c r="H93" s="303"/>
      <c r="I93" s="303"/>
      <c r="J93" s="303"/>
      <c r="K93" s="303"/>
      <c r="L93" s="378"/>
    </row>
    <row r="95" spans="2:16">
      <c r="B95" s="774" t="s">
        <v>139</v>
      </c>
      <c r="C95" s="774"/>
    </row>
    <row r="96" spans="2:16">
      <c r="B96" s="768"/>
      <c r="C96" s="768"/>
      <c r="D96" s="768"/>
      <c r="E96" s="768"/>
      <c r="F96" s="768"/>
      <c r="G96" s="768"/>
      <c r="H96" s="768"/>
      <c r="I96" s="768"/>
      <c r="J96" s="768"/>
      <c r="K96" s="768"/>
      <c r="L96" s="768"/>
      <c r="M96" s="379"/>
    </row>
    <row r="97" spans="2:13" ht="13.5" customHeight="1">
      <c r="B97" s="768"/>
      <c r="C97" s="768"/>
      <c r="D97" s="768"/>
      <c r="E97" s="768"/>
      <c r="F97" s="768"/>
      <c r="G97" s="768"/>
      <c r="H97" s="768"/>
      <c r="I97" s="768"/>
      <c r="J97" s="768"/>
      <c r="K97" s="768"/>
      <c r="L97" s="768"/>
      <c r="M97" s="379"/>
    </row>
    <row r="98" spans="2:13">
      <c r="B98" s="768"/>
      <c r="C98" s="768"/>
      <c r="D98" s="768"/>
      <c r="E98" s="768"/>
      <c r="F98" s="768"/>
      <c r="G98" s="768"/>
      <c r="H98" s="768"/>
      <c r="I98" s="768"/>
      <c r="J98" s="768"/>
      <c r="K98" s="768"/>
      <c r="L98" s="768"/>
      <c r="M98" s="379"/>
    </row>
    <row r="99" spans="2:13">
      <c r="B99" s="768"/>
      <c r="C99" s="768"/>
      <c r="D99" s="768"/>
      <c r="E99" s="768"/>
      <c r="F99" s="768"/>
      <c r="G99" s="768"/>
      <c r="H99" s="768"/>
      <c r="I99" s="768"/>
      <c r="J99" s="768"/>
      <c r="K99" s="768"/>
      <c r="L99" s="768"/>
      <c r="M99" s="379"/>
    </row>
    <row r="100" spans="2:13">
      <c r="B100" s="768"/>
      <c r="C100" s="768"/>
      <c r="D100" s="768"/>
      <c r="E100" s="768"/>
      <c r="F100" s="768"/>
      <c r="G100" s="768"/>
      <c r="H100" s="768"/>
      <c r="I100" s="768"/>
      <c r="J100" s="768"/>
      <c r="K100" s="768"/>
      <c r="L100" s="768"/>
      <c r="M100" s="379"/>
    </row>
    <row r="101" spans="2:13">
      <c r="B101" s="768"/>
      <c r="C101" s="768"/>
      <c r="D101" s="768"/>
      <c r="E101" s="768"/>
      <c r="F101" s="768"/>
      <c r="G101" s="768"/>
      <c r="H101" s="768"/>
      <c r="I101" s="768"/>
      <c r="J101" s="768"/>
      <c r="K101" s="768"/>
      <c r="L101" s="768"/>
      <c r="M101" s="379"/>
    </row>
    <row r="102" spans="2:13">
      <c r="B102" s="768"/>
      <c r="C102" s="768"/>
      <c r="D102" s="768"/>
      <c r="E102" s="768"/>
      <c r="F102" s="768"/>
      <c r="G102" s="768"/>
      <c r="H102" s="768"/>
      <c r="I102" s="768"/>
      <c r="J102" s="768"/>
      <c r="K102" s="768"/>
      <c r="L102" s="768"/>
      <c r="M102" s="379"/>
    </row>
    <row r="103" spans="2:13">
      <c r="B103" s="768"/>
      <c r="C103" s="768"/>
      <c r="D103" s="768"/>
      <c r="E103" s="768"/>
      <c r="F103" s="768"/>
      <c r="G103" s="768"/>
      <c r="H103" s="768"/>
      <c r="I103" s="768"/>
      <c r="J103" s="768"/>
      <c r="K103" s="768"/>
      <c r="L103" s="768"/>
      <c r="M103" s="379"/>
    </row>
  </sheetData>
  <sheetProtection selectLockedCells="1"/>
  <mergeCells count="39">
    <mergeCell ref="D2:J3"/>
    <mergeCell ref="C6:D6"/>
    <mergeCell ref="H6:I6"/>
    <mergeCell ref="J6:K6"/>
    <mergeCell ref="C7:D7"/>
    <mergeCell ref="J7:K7"/>
    <mergeCell ref="G53:H53"/>
    <mergeCell ref="J53:K53"/>
    <mergeCell ref="B9:L9"/>
    <mergeCell ref="J19:K19"/>
    <mergeCell ref="J20:L20"/>
    <mergeCell ref="F21:I21"/>
    <mergeCell ref="D35:E35"/>
    <mergeCell ref="F35:I35"/>
    <mergeCell ref="J35:K35"/>
    <mergeCell ref="J36:L36"/>
    <mergeCell ref="D38:G38"/>
    <mergeCell ref="H44:K45"/>
    <mergeCell ref="F48:I48"/>
    <mergeCell ref="D51:G51"/>
    <mergeCell ref="G54:H54"/>
    <mergeCell ref="J54:K54"/>
    <mergeCell ref="G55:H55"/>
    <mergeCell ref="J55:K55"/>
    <mergeCell ref="D64:E64"/>
    <mergeCell ref="F64:I64"/>
    <mergeCell ref="E67:F67"/>
    <mergeCell ref="H69:I69"/>
    <mergeCell ref="H70:I70"/>
    <mergeCell ref="H71:I71"/>
    <mergeCell ref="D77:E77"/>
    <mergeCell ref="F77:I77"/>
    <mergeCell ref="B96:L103"/>
    <mergeCell ref="E80:F80"/>
    <mergeCell ref="H88:I88"/>
    <mergeCell ref="J88:K89"/>
    <mergeCell ref="H89:I89"/>
    <mergeCell ref="B92:C92"/>
    <mergeCell ref="B95:C95"/>
  </mergeCells>
  <conditionalFormatting sqref="C73">
    <cfRule type="expression" dxfId="6" priority="1" stopIfTrue="1">
      <formula>ISERROR(C73)</formula>
    </cfRule>
  </conditionalFormatting>
  <dataValidations count="39">
    <dataValidation allowBlank="1" showInputMessage="1" showErrorMessage="1" prompt="Enter amount of Annual Expense" sqref="C88:C89" xr:uid="{00000000-0002-0000-0100-000000000000}">
      <formula1>0</formula1>
      <formula2>0</formula2>
    </dataValidation>
    <dataValidation allowBlank="1" showInputMessage="1" showErrorMessage="1" prompt="Enter amount from check or direct deposit and 1099.  Worksheet will provide monthly comparison average. Check the amount used to qualify, then enter the annual income from this source that is not taxed. The worksheet will apply a 25% adjustment and add to" sqref="B80" xr:uid="{00000000-0002-0000-0100-000001000000}">
      <formula1>0</formula1>
      <formula2>0</formula2>
    </dataValidation>
    <dataValidation allowBlank="1" showInputMessage="1" showErrorMessage="1" prompt="Enter income source, YTD, and previous earnings from W-2 or tax return." sqref="B67 B51" xr:uid="{00000000-0002-0000-0100-000002000000}">
      <formula1>0</formula1>
      <formula2>0</formula2>
    </dataValidation>
    <dataValidation allowBlank="1" showInputMessage="1" showErrorMessage="1" prompt="Enter Salary type for borrower, worksheet will calculate monthly income. Enter applicable data. The salary income should be used unless lower Y-T-D or past year income would suggest a more conservative approach.  Choose stable income." sqref="B24" xr:uid="{00000000-0002-0000-0100-000004000000}">
      <formula1>0</formula1>
      <formula2>0</formula2>
    </dataValidation>
    <dataValidation allowBlank="1" showInputMessage="1" showErrorMessage="1" prompt="Enter applicable information in fields.  The worksheet will automatically calculate the lowest income average. However, if a more reasonable approach should be used; utilize the check box next to that approach." sqref="B11" xr:uid="{00000000-0002-0000-0100-000005000000}">
      <formula1>0</formula1>
      <formula2>0</formula2>
    </dataValidation>
    <dataValidation allowBlank="1" showInputMessage="1" showErrorMessage="1" prompt="Break out Bonus/Overtime Income from borrowers total income.  Do NOT double count earnings under hourly or salary income sections.  Back out any bonus or overtime earnings from W-2s in those sections and include in bonus/overtime section." sqref="B38" xr:uid="{00000000-0002-0000-0100-000006000000}">
      <formula1>0</formula1>
      <formula2>0</formula2>
    </dataValidation>
    <dataValidation allowBlank="1" showInputMessage="1" showErrorMessage="1" prompt="Enter Income as Reflected on 1099" sqref="C83" xr:uid="{00000000-0002-0000-0100-000007000000}">
      <formula1>0</formula1>
      <formula2>0</formula2>
    </dataValidation>
    <dataValidation allowBlank="1" showInputMessage="1" showErrorMessage="1" prompt="Enter amount of Monthly Social Security Check or Direct Deposit Amount" sqref="C81:C82" xr:uid="{00000000-0002-0000-0100-000008000000}">
      <formula1>0</formula1>
      <formula2>0</formula2>
    </dataValidation>
    <dataValidation allowBlank="1" showInputMessage="1" showErrorMessage="1" prompt="selecting this checkbox will use this figure in the calculations" sqref="J11:J14 C16 J21 J26:J29 J31:J33 J40:J42 C44:C46 J48 C58:C60 K60:K62 J64 J69:J70 C75 J77 C84" xr:uid="{00000000-0002-0000-0100-000009000000}">
      <formula1>0</formula1>
      <formula2>0</formula2>
    </dataValidation>
    <dataValidation allowBlank="1" showInputMessage="1" showErrorMessage="1" prompt="Enter Other Income From W-2" sqref="C70:C71" xr:uid="{00000000-0002-0000-0100-00000A000000}">
      <formula1>0</formula1>
      <formula2>0</formula2>
    </dataValidation>
    <dataValidation allowBlank="1" showInputMessage="1" showErrorMessage="1" prompt="Enter the number of months reflected" sqref="G69:G71" xr:uid="{00000000-0002-0000-0100-00000B000000}">
      <formula1>0</formula1>
      <formula2>0</formula2>
    </dataValidation>
    <dataValidation allowBlank="1" showInputMessage="1" showErrorMessage="1" prompt="Enter Year-to-Date Income Amount" sqref="C68:C69" xr:uid="{00000000-0002-0000-0100-00000C000000}">
      <formula1>0</formula1>
      <formula2>0</formula2>
    </dataValidation>
    <dataValidation allowBlank="1" showInputMessage="1" showErrorMessage="1" prompt="Enter Prev. year Comm. Less any  Base salary" sqref="C55" xr:uid="{00000000-0002-0000-0100-00000D000000}">
      <formula1>0</formula1>
      <formula2>0</formula2>
    </dataValidation>
    <dataValidation allowBlank="1" showInputMessage="1" showErrorMessage="1" prompt="Enter the 2106 Expenses (if any)" sqref="I53:I55" xr:uid="{00000000-0002-0000-0100-00000E000000}">
      <formula1>0</formula1>
      <formula2>0</formula2>
    </dataValidation>
    <dataValidation allowBlank="1" showInputMessage="1" showErrorMessage="1" prompt="Enter Prev. Year Comm. Less any Base salary" sqref="C54" xr:uid="{00000000-0002-0000-0100-00000F000000}">
      <formula1>0</formula1>
      <formula2>0</formula2>
    </dataValidation>
    <dataValidation allowBlank="1" showInputMessage="1" showErrorMessage="1" prompt="Enter source of Other Income_x000a_" sqref="E67:F67 E80:F80" xr:uid="{00000000-0002-0000-0100-000010000000}">
      <formula1>0</formula1>
      <formula2>0</formula2>
    </dataValidation>
    <dataValidation allowBlank="1" showInputMessage="1" showErrorMessage="1" prompt="Deduct YTD Commission from Base" sqref="C53" xr:uid="{00000000-0002-0000-0100-000011000000}">
      <formula1>0</formula1>
      <formula2>0</formula2>
    </dataValidation>
    <dataValidation allowBlank="1" showInputMessage="1" showErrorMessage="1" prompt="Enter the Number of Months Reflected" sqref="G42" xr:uid="{00000000-0002-0000-0100-000012000000}">
      <formula1>0</formula1>
      <formula2>0</formula2>
    </dataValidation>
    <dataValidation allowBlank="1" showInputMessage="1" showErrorMessage="1" prompt="Deduct Bonus/OT from annual Base Salary" sqref="C41:C42" xr:uid="{00000000-0002-0000-0100-000013000000}">
      <formula1>0</formula1>
      <formula2>0</formula2>
    </dataValidation>
    <dataValidation allowBlank="1" showInputMessage="1" showErrorMessage="1" prompt="Enter Number of months reflected" sqref="G40:G41" xr:uid="{00000000-0002-0000-0100-000014000000}">
      <formula1>0</formula1>
      <formula2>0</formula2>
    </dataValidation>
    <dataValidation allowBlank="1" showInputMessage="1" showErrorMessage="1" prompt="Deduct YTD Bonus/OT from Base Salary" sqref="C40" xr:uid="{00000000-0002-0000-0100-000015000000}">
      <formula1>0</formula1>
      <formula2>0</formula2>
    </dataValidation>
    <dataValidation allowBlank="1" showInputMessage="1" showErrorMessage="1" prompt="Enter Number of Months reflected by W-2" sqref="G32:G33" xr:uid="{00000000-0002-0000-0100-000016000000}">
      <formula1>0</formula1>
      <formula2>0</formula2>
    </dataValidation>
    <dataValidation allowBlank="1" showInputMessage="1" showErrorMessage="1" prompt="Enter W-2 Income" sqref="C32:C33" xr:uid="{00000000-0002-0000-0100-000017000000}">
      <formula1>0</formula1>
      <formula2>0</formula2>
    </dataValidation>
    <dataValidation allowBlank="1" showInputMessage="1" showErrorMessage="1" prompt="Enter Number of Months reflected on Pay Stub" sqref="G31" xr:uid="{00000000-0002-0000-0100-000018000000}">
      <formula1>0</formula1>
      <formula2>0</formula2>
    </dataValidation>
    <dataValidation allowBlank="1" showInputMessage="1" showErrorMessage="1" prompt="Enter Borrower's Employer" sqref="C7:D7" xr:uid="{00000000-0002-0000-0100-000019000000}">
      <formula1>0</formula1>
      <formula2>0</formula2>
    </dataValidation>
    <dataValidation allowBlank="1" showInputMessage="1" showErrorMessage="1" prompt="Enter Borrower's Name" sqref="C6:D6" xr:uid="{00000000-0002-0000-0100-00001A000000}">
      <formula1>0</formula1>
      <formula2>0</formula2>
    </dataValidation>
    <dataValidation allowBlank="1" showInputMessage="1" showErrorMessage="1" prompt="Enter Tax Year" sqref="E13:E14 E32:E33 E70:E71 E88:E89" xr:uid="{00000000-0002-0000-0100-00001B000000}">
      <formula1>0</formula1>
      <formula2>0</formula2>
    </dataValidation>
    <dataValidation allowBlank="1" showInputMessage="1" showErrorMessage="1" prompt="Enter Year to Date Salary as reflected on Pay Stub" sqref="C31" xr:uid="{00000000-0002-0000-0100-00001C000000}">
      <formula1>0</formula1>
      <formula2>0</formula2>
    </dataValidation>
    <dataValidation allowBlank="1" showInputMessage="1" showErrorMessage="1" prompt="If Paid Weekly enter Weekly Salary" sqref="C29" xr:uid="{00000000-0002-0000-0100-00001D000000}">
      <formula1>0</formula1>
      <formula2>0</formula2>
    </dataValidation>
    <dataValidation allowBlank="1" showInputMessage="1" showErrorMessage="1" prompt="If paid Bi-Monthly enter Bi-Monthly Salary" sqref="C28" xr:uid="{00000000-0002-0000-0100-00001E000000}">
      <formula1>0</formula1>
      <formula2>0</formula2>
    </dataValidation>
    <dataValidation allowBlank="1" showInputMessage="1" showErrorMessage="1" prompt="If paid Bi-Weekly Enter Bi-Weekly salary" sqref="C27" xr:uid="{00000000-0002-0000-0100-00001F000000}">
      <formula1>0</formula1>
      <formula2>0</formula2>
    </dataValidation>
    <dataValidation allowBlank="1" showInputMessage="1" showErrorMessage="1" prompt="If paid monthly enter Monthly Salary" sqref="C26 G88:G89" xr:uid="{00000000-0002-0000-0100-000020000000}">
      <formula1>0</formula1>
      <formula2>0</formula2>
    </dataValidation>
    <dataValidation allowBlank="1" showInputMessage="1" showErrorMessage="1" prompt="Enter Number of months worked for this Tax Year" sqref="G13:G14" xr:uid="{00000000-0002-0000-0100-000021000000}">
      <formula1>0</formula1>
      <formula2>0</formula2>
    </dataValidation>
    <dataValidation allowBlank="1" showInputMessage="1" showErrorMessage="1" prompt="Enter Salary from W-2" sqref="C13:C14" xr:uid="{00000000-0002-0000-0100-000022000000}">
      <formula1>0</formula1>
      <formula2>0</formula2>
    </dataValidation>
    <dataValidation allowBlank="1" showInputMessage="1" showErrorMessage="1" prompt="Enter The Number of Months" sqref="G12" xr:uid="{00000000-0002-0000-0100-000023000000}">
      <formula1>0</formula1>
      <formula2>0</formula2>
    </dataValidation>
    <dataValidation allowBlank="1" showInputMessage="1" showErrorMessage="1" prompt="Enter Year-to-Date Earnings Reflected on Pay Stub" sqref="C12" xr:uid="{00000000-0002-0000-0100-000024000000}">
      <formula1>0</formula1>
      <formula2>0</formula2>
    </dataValidation>
    <dataValidation allowBlank="1" showInputMessage="1" showErrorMessage="1" prompt="Enter Number of Hours worked Per week" sqref="G11" xr:uid="{00000000-0002-0000-0100-000025000000}">
      <formula1>0</formula1>
      <formula2>0</formula2>
    </dataValidation>
    <dataValidation allowBlank="1" showInputMessage="1" showErrorMessage="1" prompt="Enter GMAC Loan Number" sqref="J6:K6" xr:uid="{00000000-0002-0000-0100-000026000000}">
      <formula1>0</formula1>
      <formula2>0</formula2>
    </dataValidation>
    <dataValidation allowBlank="1" showInputMessage="1" showErrorMessage="1" prompt="Enter the Hourly Pay Rate" sqref="C11" xr:uid="{00000000-0002-0000-0100-000027000000}">
      <formula1>0</formula1>
      <formula2>0</formula2>
    </dataValidation>
  </dataValidations>
  <pageMargins left="0.75" right="0.75" top="1" bottom="1" header="0.51180555555555551" footer="0.51180555555555551"/>
  <pageSetup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
              <controlPr defaultSize="0" autoFill="0" autoLine="0" autoPict="0">
                <anchor moveWithCells="1" sizeWithCells="1">
                  <from>
                    <xdr:col>1</xdr:col>
                    <xdr:colOff>1447800</xdr:colOff>
                    <xdr:row>16</xdr:row>
                    <xdr:rowOff>0</xdr:rowOff>
                  </from>
                  <to>
                    <xdr:col>1</xdr:col>
                    <xdr:colOff>1914525</xdr:colOff>
                    <xdr:row>17</xdr:row>
                    <xdr:rowOff>95250</xdr:rowOff>
                  </to>
                </anchor>
              </controlPr>
            </control>
          </mc:Choice>
        </mc:AlternateContent>
        <mc:AlternateContent xmlns:mc="http://schemas.openxmlformats.org/markup-compatibility/2006">
          <mc:Choice Requires="x14">
            <control shapeId="2061" r:id="rId5" name="Check Box 2">
              <controlPr defaultSize="0" autoFill="0" autoLine="0" autoPict="0">
                <anchor moveWithCells="1" sizeWithCells="1">
                  <from>
                    <xdr:col>1</xdr:col>
                    <xdr:colOff>1447800</xdr:colOff>
                    <xdr:row>16</xdr:row>
                    <xdr:rowOff>200025</xdr:rowOff>
                  </from>
                  <to>
                    <xdr:col>1</xdr:col>
                    <xdr:colOff>1914525</xdr:colOff>
                    <xdr:row>18</xdr:row>
                    <xdr:rowOff>85725</xdr:rowOff>
                  </to>
                </anchor>
              </controlPr>
            </control>
          </mc:Choice>
        </mc:AlternateContent>
        <mc:AlternateContent xmlns:mc="http://schemas.openxmlformats.org/markup-compatibility/2006">
          <mc:Choice Requires="x14">
            <control shapeId="2062" r:id="rId6" name="Check Box 3">
              <controlPr defaultSize="0" autoFill="0" autoLine="0" autoPict="0">
                <anchor moveWithCells="1" sizeWithCells="1">
                  <from>
                    <xdr:col>1</xdr:col>
                    <xdr:colOff>1447800</xdr:colOff>
                    <xdr:row>18</xdr:row>
                    <xdr:rowOff>0</xdr:rowOff>
                  </from>
                  <to>
                    <xdr:col>1</xdr:col>
                    <xdr:colOff>1914525</xdr:colOff>
                    <xdr:row>19</xdr:row>
                    <xdr:rowOff>95250</xdr:rowOff>
                  </to>
                </anchor>
              </controlPr>
            </control>
          </mc:Choice>
        </mc:AlternateContent>
        <mc:AlternateContent xmlns:mc="http://schemas.openxmlformats.org/markup-compatibility/2006">
          <mc:Choice Requires="x14">
            <control shapeId="2063" r:id="rId7" name="Check Box 4">
              <controlPr defaultSize="0" autoFill="0" autoLine="0" autoPict="0">
                <anchor moveWithCells="1" sizeWithCells="1">
                  <from>
                    <xdr:col>1</xdr:col>
                    <xdr:colOff>1400175</xdr:colOff>
                    <xdr:row>42</xdr:row>
                    <xdr:rowOff>190500</xdr:rowOff>
                  </from>
                  <to>
                    <xdr:col>1</xdr:col>
                    <xdr:colOff>1876425</xdr:colOff>
                    <xdr:row>44</xdr:row>
                    <xdr:rowOff>66675</xdr:rowOff>
                  </to>
                </anchor>
              </controlPr>
            </control>
          </mc:Choice>
        </mc:AlternateContent>
        <mc:AlternateContent xmlns:mc="http://schemas.openxmlformats.org/markup-compatibility/2006">
          <mc:Choice Requires="x14">
            <control shapeId="2064" r:id="rId8" name="Check Box 5">
              <controlPr defaultSize="0" autoFill="0" autoLine="0" autoPict="0">
                <anchor moveWithCells="1" sizeWithCells="1">
                  <from>
                    <xdr:col>1</xdr:col>
                    <xdr:colOff>1400175</xdr:colOff>
                    <xdr:row>44</xdr:row>
                    <xdr:rowOff>0</xdr:rowOff>
                  </from>
                  <to>
                    <xdr:col>1</xdr:col>
                    <xdr:colOff>1876425</xdr:colOff>
                    <xdr:row>45</xdr:row>
                    <xdr:rowOff>95250</xdr:rowOff>
                  </to>
                </anchor>
              </controlPr>
            </control>
          </mc:Choice>
        </mc:AlternateContent>
        <mc:AlternateContent xmlns:mc="http://schemas.openxmlformats.org/markup-compatibility/2006">
          <mc:Choice Requires="x14">
            <control shapeId="2065" r:id="rId9" name="Check Box 6">
              <controlPr defaultSize="0" autoFill="0" autoLine="0" autoPict="0">
                <anchor moveWithCells="1" sizeWithCells="1">
                  <from>
                    <xdr:col>1</xdr:col>
                    <xdr:colOff>1400175</xdr:colOff>
                    <xdr:row>44</xdr:row>
                    <xdr:rowOff>200025</xdr:rowOff>
                  </from>
                  <to>
                    <xdr:col>1</xdr:col>
                    <xdr:colOff>1876425</xdr:colOff>
                    <xdr:row>46</xdr:row>
                    <xdr:rowOff>85725</xdr:rowOff>
                  </to>
                </anchor>
              </controlPr>
            </control>
          </mc:Choice>
        </mc:AlternateContent>
        <mc:AlternateContent xmlns:mc="http://schemas.openxmlformats.org/markup-compatibility/2006">
          <mc:Choice Requires="x14">
            <control shapeId="2066" r:id="rId10" name="Check Box 7">
              <controlPr defaultSize="0" autoFill="0" autoLine="0" autoPict="0">
                <anchor moveWithCells="1" sizeWithCells="1">
                  <from>
                    <xdr:col>1</xdr:col>
                    <xdr:colOff>1447800</xdr:colOff>
                    <xdr:row>15</xdr:row>
                    <xdr:rowOff>0</xdr:rowOff>
                  </from>
                  <to>
                    <xdr:col>1</xdr:col>
                    <xdr:colOff>1914525</xdr:colOff>
                    <xdr:row>16</xdr:row>
                    <xdr:rowOff>95250</xdr:rowOff>
                  </to>
                </anchor>
              </controlPr>
            </control>
          </mc:Choice>
        </mc:AlternateContent>
        <mc:AlternateContent xmlns:mc="http://schemas.openxmlformats.org/markup-compatibility/2006">
          <mc:Choice Requires="x14">
            <control shapeId="2067" r:id="rId11" name="Check Box 10">
              <controlPr defaultSize="0" autoFill="0" autoLine="0" autoPict="0">
                <anchor moveWithCells="1" sizeWithCells="1">
                  <from>
                    <xdr:col>1</xdr:col>
                    <xdr:colOff>1714500</xdr:colOff>
                    <xdr:row>58</xdr:row>
                    <xdr:rowOff>171450</xdr:rowOff>
                  </from>
                  <to>
                    <xdr:col>1</xdr:col>
                    <xdr:colOff>2181225</xdr:colOff>
                    <xdr:row>60</xdr:row>
                    <xdr:rowOff>57150</xdr:rowOff>
                  </to>
                </anchor>
              </controlPr>
            </control>
          </mc:Choice>
        </mc:AlternateContent>
        <mc:AlternateContent xmlns:mc="http://schemas.openxmlformats.org/markup-compatibility/2006">
          <mc:Choice Requires="x14">
            <control shapeId="2068" r:id="rId12" name="Check Box 11">
              <controlPr defaultSize="0" autoFill="0" autoLine="0" autoPict="0">
                <anchor moveWithCells="1" sizeWithCells="1">
                  <from>
                    <xdr:col>1</xdr:col>
                    <xdr:colOff>1447800</xdr:colOff>
                    <xdr:row>71</xdr:row>
                    <xdr:rowOff>200025</xdr:rowOff>
                  </from>
                  <to>
                    <xdr:col>1</xdr:col>
                    <xdr:colOff>1914525</xdr:colOff>
                    <xdr:row>73</xdr:row>
                    <xdr:rowOff>85725</xdr:rowOff>
                  </to>
                </anchor>
              </controlPr>
            </control>
          </mc:Choice>
        </mc:AlternateContent>
        <mc:AlternateContent xmlns:mc="http://schemas.openxmlformats.org/markup-compatibility/2006">
          <mc:Choice Requires="x14">
            <control shapeId="2069" r:id="rId13" name="Check Box 12">
              <controlPr defaultSize="0" autoFill="0" autoLine="0" autoPict="0">
                <anchor moveWithCells="1" sizeWithCells="1">
                  <from>
                    <xdr:col>1</xdr:col>
                    <xdr:colOff>1447800</xdr:colOff>
                    <xdr:row>72</xdr:row>
                    <xdr:rowOff>190500</xdr:rowOff>
                  </from>
                  <to>
                    <xdr:col>1</xdr:col>
                    <xdr:colOff>1914525</xdr:colOff>
                    <xdr:row>74</xdr:row>
                    <xdr:rowOff>66675</xdr:rowOff>
                  </to>
                </anchor>
              </controlPr>
            </control>
          </mc:Choice>
        </mc:AlternateContent>
        <mc:AlternateContent xmlns:mc="http://schemas.openxmlformats.org/markup-compatibility/2006">
          <mc:Choice Requires="x14">
            <control shapeId="2070" r:id="rId14" name="Check Box 13">
              <controlPr defaultSize="0" autoFill="0" autoLine="0" autoPict="0">
                <anchor moveWithCells="1" sizeWithCells="1">
                  <from>
                    <xdr:col>1</xdr:col>
                    <xdr:colOff>1447800</xdr:colOff>
                    <xdr:row>73</xdr:row>
                    <xdr:rowOff>171450</xdr:rowOff>
                  </from>
                  <to>
                    <xdr:col>1</xdr:col>
                    <xdr:colOff>1914525</xdr:colOff>
                    <xdr:row>75</xdr:row>
                    <xdr:rowOff>57150</xdr:rowOff>
                  </to>
                </anchor>
              </controlPr>
            </control>
          </mc:Choice>
        </mc:AlternateContent>
        <mc:AlternateContent xmlns:mc="http://schemas.openxmlformats.org/markup-compatibility/2006">
          <mc:Choice Requires="x14">
            <control shapeId="2071" r:id="rId15" name="Check Box 14">
              <controlPr defaultSize="0" autoFill="0" autoLine="0" autoPict="0">
                <anchor moveWithCells="1" sizeWithCells="1">
                  <from>
                    <xdr:col>1</xdr:col>
                    <xdr:colOff>1447800</xdr:colOff>
                    <xdr:row>24</xdr:row>
                    <xdr:rowOff>200025</xdr:rowOff>
                  </from>
                  <to>
                    <xdr:col>1</xdr:col>
                    <xdr:colOff>1914525</xdr:colOff>
                    <xdr:row>26</xdr:row>
                    <xdr:rowOff>85725</xdr:rowOff>
                  </to>
                </anchor>
              </controlPr>
            </control>
          </mc:Choice>
        </mc:AlternateContent>
        <mc:AlternateContent xmlns:mc="http://schemas.openxmlformats.org/markup-compatibility/2006">
          <mc:Choice Requires="x14">
            <control shapeId="2072" r:id="rId16" name="Check Box 15">
              <controlPr defaultSize="0" autoFill="0" autoLine="0" autoPict="0">
                <anchor moveWithCells="1" sizeWithCells="1">
                  <from>
                    <xdr:col>1</xdr:col>
                    <xdr:colOff>1447800</xdr:colOff>
                    <xdr:row>25</xdr:row>
                    <xdr:rowOff>200025</xdr:rowOff>
                  </from>
                  <to>
                    <xdr:col>1</xdr:col>
                    <xdr:colOff>1914525</xdr:colOff>
                    <xdr:row>27</xdr:row>
                    <xdr:rowOff>85725</xdr:rowOff>
                  </to>
                </anchor>
              </controlPr>
            </control>
          </mc:Choice>
        </mc:AlternateContent>
        <mc:AlternateContent xmlns:mc="http://schemas.openxmlformats.org/markup-compatibility/2006">
          <mc:Choice Requires="x14">
            <control shapeId="2073" r:id="rId17" name="Check Box 16">
              <controlPr defaultSize="0" autoFill="0" autoLine="0" autoPict="0">
                <anchor moveWithCells="1" sizeWithCells="1">
                  <from>
                    <xdr:col>1</xdr:col>
                    <xdr:colOff>1447800</xdr:colOff>
                    <xdr:row>26</xdr:row>
                    <xdr:rowOff>200025</xdr:rowOff>
                  </from>
                  <to>
                    <xdr:col>1</xdr:col>
                    <xdr:colOff>1914525</xdr:colOff>
                    <xdr:row>28</xdr:row>
                    <xdr:rowOff>85725</xdr:rowOff>
                  </to>
                </anchor>
              </controlPr>
            </control>
          </mc:Choice>
        </mc:AlternateContent>
        <mc:AlternateContent xmlns:mc="http://schemas.openxmlformats.org/markup-compatibility/2006">
          <mc:Choice Requires="x14">
            <control shapeId="2074" r:id="rId18" name="Check Box 17">
              <controlPr defaultSize="0" autoFill="0" autoLine="0" autoPict="0">
                <anchor moveWithCells="1" sizeWithCells="1">
                  <from>
                    <xdr:col>1</xdr:col>
                    <xdr:colOff>1447800</xdr:colOff>
                    <xdr:row>27</xdr:row>
                    <xdr:rowOff>200025</xdr:rowOff>
                  </from>
                  <to>
                    <xdr:col>1</xdr:col>
                    <xdr:colOff>1914525</xdr:colOff>
                    <xdr:row>29</xdr:row>
                    <xdr:rowOff>85725</xdr:rowOff>
                  </to>
                </anchor>
              </controlPr>
            </control>
          </mc:Choice>
        </mc:AlternateContent>
        <mc:AlternateContent xmlns:mc="http://schemas.openxmlformats.org/markup-compatibility/2006">
          <mc:Choice Requires="x14">
            <control shapeId="2075" r:id="rId19" name="Check Box 18">
              <controlPr defaultSize="0" autoFill="0" autoLine="0" autoPict="0">
                <anchor moveWithCells="1" sizeWithCells="1">
                  <from>
                    <xdr:col>1</xdr:col>
                    <xdr:colOff>1447800</xdr:colOff>
                    <xdr:row>29</xdr:row>
                    <xdr:rowOff>200025</xdr:rowOff>
                  </from>
                  <to>
                    <xdr:col>1</xdr:col>
                    <xdr:colOff>1914525</xdr:colOff>
                    <xdr:row>31</xdr:row>
                    <xdr:rowOff>85725</xdr:rowOff>
                  </to>
                </anchor>
              </controlPr>
            </control>
          </mc:Choice>
        </mc:AlternateContent>
        <mc:AlternateContent xmlns:mc="http://schemas.openxmlformats.org/markup-compatibility/2006">
          <mc:Choice Requires="x14">
            <control shapeId="2076" r:id="rId20" name="Check Box 19">
              <controlPr defaultSize="0" autoFill="0" autoLine="0" autoPict="0">
                <anchor moveWithCells="1" sizeWithCells="1">
                  <from>
                    <xdr:col>1</xdr:col>
                    <xdr:colOff>1447800</xdr:colOff>
                    <xdr:row>31</xdr:row>
                    <xdr:rowOff>0</xdr:rowOff>
                  </from>
                  <to>
                    <xdr:col>1</xdr:col>
                    <xdr:colOff>1914525</xdr:colOff>
                    <xdr:row>32</xdr:row>
                    <xdr:rowOff>95250</xdr:rowOff>
                  </to>
                </anchor>
              </controlPr>
            </control>
          </mc:Choice>
        </mc:AlternateContent>
        <mc:AlternateContent xmlns:mc="http://schemas.openxmlformats.org/markup-compatibility/2006">
          <mc:Choice Requires="x14">
            <control shapeId="2077" r:id="rId21" name="Check Box 20">
              <controlPr defaultSize="0" autoFill="0" autoLine="0" autoPict="0">
                <anchor moveWithCells="1" sizeWithCells="1">
                  <from>
                    <xdr:col>1</xdr:col>
                    <xdr:colOff>1447800</xdr:colOff>
                    <xdr:row>32</xdr:row>
                    <xdr:rowOff>0</xdr:rowOff>
                  </from>
                  <to>
                    <xdr:col>1</xdr:col>
                    <xdr:colOff>1914525</xdr:colOff>
                    <xdr:row>33</xdr:row>
                    <xdr:rowOff>95250</xdr:rowOff>
                  </to>
                </anchor>
              </controlPr>
            </control>
          </mc:Choice>
        </mc:AlternateContent>
        <mc:AlternateContent xmlns:mc="http://schemas.openxmlformats.org/markup-compatibility/2006">
          <mc:Choice Requires="x14">
            <control shapeId="2078" r:id="rId22" name="Check Box 24">
              <controlPr defaultSize="0" autoFill="0" autoLine="0" autoPict="0">
                <anchor moveWithCells="1" sizeWithCells="1">
                  <from>
                    <xdr:col>1</xdr:col>
                    <xdr:colOff>1533525</xdr:colOff>
                    <xdr:row>81</xdr:row>
                    <xdr:rowOff>171450</xdr:rowOff>
                  </from>
                  <to>
                    <xdr:col>1</xdr:col>
                    <xdr:colOff>2000250</xdr:colOff>
                    <xdr:row>83</xdr:row>
                    <xdr:rowOff>57150</xdr:rowOff>
                  </to>
                </anchor>
              </controlPr>
            </control>
          </mc:Choice>
        </mc:AlternateContent>
        <mc:AlternateContent xmlns:mc="http://schemas.openxmlformats.org/markup-compatibility/2006">
          <mc:Choice Requires="x14">
            <control shapeId="2079" r:id="rId23" name="Check Box 42">
              <controlPr defaultSize="0" autoFill="0" autoLine="0" autoPict="0">
                <anchor moveWithCells="1" sizeWithCells="1">
                  <from>
                    <xdr:col>1</xdr:col>
                    <xdr:colOff>1447800</xdr:colOff>
                    <xdr:row>16</xdr:row>
                    <xdr:rowOff>0</xdr:rowOff>
                  </from>
                  <to>
                    <xdr:col>1</xdr:col>
                    <xdr:colOff>1914525</xdr:colOff>
                    <xdr:row>17</xdr:row>
                    <xdr:rowOff>95250</xdr:rowOff>
                  </to>
                </anchor>
              </controlPr>
            </control>
          </mc:Choice>
        </mc:AlternateContent>
        <mc:AlternateContent xmlns:mc="http://schemas.openxmlformats.org/markup-compatibility/2006">
          <mc:Choice Requires="x14">
            <control shapeId="2080" r:id="rId24" name="Check Box 43">
              <controlPr defaultSize="0" autoFill="0" autoLine="0" autoPict="0">
                <anchor moveWithCells="1" sizeWithCells="1">
                  <from>
                    <xdr:col>1</xdr:col>
                    <xdr:colOff>1447800</xdr:colOff>
                    <xdr:row>16</xdr:row>
                    <xdr:rowOff>200025</xdr:rowOff>
                  </from>
                  <to>
                    <xdr:col>1</xdr:col>
                    <xdr:colOff>1914525</xdr:colOff>
                    <xdr:row>18</xdr:row>
                    <xdr:rowOff>85725</xdr:rowOff>
                  </to>
                </anchor>
              </controlPr>
            </control>
          </mc:Choice>
        </mc:AlternateContent>
        <mc:AlternateContent xmlns:mc="http://schemas.openxmlformats.org/markup-compatibility/2006">
          <mc:Choice Requires="x14">
            <control shapeId="2081" r:id="rId25" name="Check Box 44">
              <controlPr defaultSize="0" autoFill="0" autoLine="0" autoPict="0">
                <anchor moveWithCells="1" sizeWithCells="1">
                  <from>
                    <xdr:col>1</xdr:col>
                    <xdr:colOff>1447800</xdr:colOff>
                    <xdr:row>18</xdr:row>
                    <xdr:rowOff>0</xdr:rowOff>
                  </from>
                  <to>
                    <xdr:col>1</xdr:col>
                    <xdr:colOff>1914525</xdr:colOff>
                    <xdr:row>19</xdr:row>
                    <xdr:rowOff>95250</xdr:rowOff>
                  </to>
                </anchor>
              </controlPr>
            </control>
          </mc:Choice>
        </mc:AlternateContent>
        <mc:AlternateContent xmlns:mc="http://schemas.openxmlformats.org/markup-compatibility/2006">
          <mc:Choice Requires="x14">
            <control shapeId="2082" r:id="rId26" name="Check Box 45">
              <controlPr defaultSize="0" autoFill="0" autoLine="0" autoPict="0">
                <anchor moveWithCells="1" sizeWithCells="1">
                  <from>
                    <xdr:col>1</xdr:col>
                    <xdr:colOff>1400175</xdr:colOff>
                    <xdr:row>42</xdr:row>
                    <xdr:rowOff>190500</xdr:rowOff>
                  </from>
                  <to>
                    <xdr:col>1</xdr:col>
                    <xdr:colOff>1876425</xdr:colOff>
                    <xdr:row>44</xdr:row>
                    <xdr:rowOff>66675</xdr:rowOff>
                  </to>
                </anchor>
              </controlPr>
            </control>
          </mc:Choice>
        </mc:AlternateContent>
        <mc:AlternateContent xmlns:mc="http://schemas.openxmlformats.org/markup-compatibility/2006">
          <mc:Choice Requires="x14">
            <control shapeId="2083" r:id="rId27" name="Check Box 46">
              <controlPr defaultSize="0" autoFill="0" autoLine="0" autoPict="0">
                <anchor moveWithCells="1" sizeWithCells="1">
                  <from>
                    <xdr:col>1</xdr:col>
                    <xdr:colOff>1400175</xdr:colOff>
                    <xdr:row>44</xdr:row>
                    <xdr:rowOff>0</xdr:rowOff>
                  </from>
                  <to>
                    <xdr:col>1</xdr:col>
                    <xdr:colOff>1876425</xdr:colOff>
                    <xdr:row>45</xdr:row>
                    <xdr:rowOff>95250</xdr:rowOff>
                  </to>
                </anchor>
              </controlPr>
            </control>
          </mc:Choice>
        </mc:AlternateContent>
        <mc:AlternateContent xmlns:mc="http://schemas.openxmlformats.org/markup-compatibility/2006">
          <mc:Choice Requires="x14">
            <control shapeId="2084" r:id="rId28" name="Check Box 47">
              <controlPr defaultSize="0" autoFill="0" autoLine="0" autoPict="0">
                <anchor moveWithCells="1" sizeWithCells="1">
                  <from>
                    <xdr:col>1</xdr:col>
                    <xdr:colOff>1400175</xdr:colOff>
                    <xdr:row>44</xdr:row>
                    <xdr:rowOff>200025</xdr:rowOff>
                  </from>
                  <to>
                    <xdr:col>1</xdr:col>
                    <xdr:colOff>1876425</xdr:colOff>
                    <xdr:row>46</xdr:row>
                    <xdr:rowOff>85725</xdr:rowOff>
                  </to>
                </anchor>
              </controlPr>
            </control>
          </mc:Choice>
        </mc:AlternateContent>
        <mc:AlternateContent xmlns:mc="http://schemas.openxmlformats.org/markup-compatibility/2006">
          <mc:Choice Requires="x14">
            <control shapeId="2085" r:id="rId29" name="Check Box 48">
              <controlPr defaultSize="0" autoFill="0" autoLine="0" autoPict="0">
                <anchor moveWithCells="1" sizeWithCells="1">
                  <from>
                    <xdr:col>1</xdr:col>
                    <xdr:colOff>1447800</xdr:colOff>
                    <xdr:row>15</xdr:row>
                    <xdr:rowOff>0</xdr:rowOff>
                  </from>
                  <to>
                    <xdr:col>1</xdr:col>
                    <xdr:colOff>1914525</xdr:colOff>
                    <xdr:row>16</xdr:row>
                    <xdr:rowOff>95250</xdr:rowOff>
                  </to>
                </anchor>
              </controlPr>
            </control>
          </mc:Choice>
        </mc:AlternateContent>
        <mc:AlternateContent xmlns:mc="http://schemas.openxmlformats.org/markup-compatibility/2006">
          <mc:Choice Requires="x14">
            <control shapeId="2086" r:id="rId30" name="Check Box 49">
              <controlPr defaultSize="0" autoFill="0" autoLine="0" autoPict="0">
                <anchor moveWithCells="1" sizeWithCells="1">
                  <from>
                    <xdr:col>1</xdr:col>
                    <xdr:colOff>1714500</xdr:colOff>
                    <xdr:row>56</xdr:row>
                    <xdr:rowOff>66675</xdr:rowOff>
                  </from>
                  <to>
                    <xdr:col>1</xdr:col>
                    <xdr:colOff>2181225</xdr:colOff>
                    <xdr:row>58</xdr:row>
                    <xdr:rowOff>114300</xdr:rowOff>
                  </to>
                </anchor>
              </controlPr>
            </control>
          </mc:Choice>
        </mc:AlternateContent>
        <mc:AlternateContent xmlns:mc="http://schemas.openxmlformats.org/markup-compatibility/2006">
          <mc:Choice Requires="x14">
            <control shapeId="2087" r:id="rId31" name="Check Box 50">
              <controlPr defaultSize="0" autoFill="0" autoLine="0" autoPict="0">
                <anchor moveWithCells="1" sizeWithCells="1">
                  <from>
                    <xdr:col>1</xdr:col>
                    <xdr:colOff>1714500</xdr:colOff>
                    <xdr:row>57</xdr:row>
                    <xdr:rowOff>133350</xdr:rowOff>
                  </from>
                  <to>
                    <xdr:col>2</xdr:col>
                    <xdr:colOff>142875</xdr:colOff>
                    <xdr:row>59</xdr:row>
                    <xdr:rowOff>38100</xdr:rowOff>
                  </to>
                </anchor>
              </controlPr>
            </control>
          </mc:Choice>
        </mc:AlternateContent>
        <mc:AlternateContent xmlns:mc="http://schemas.openxmlformats.org/markup-compatibility/2006">
          <mc:Choice Requires="x14">
            <control shapeId="2088" r:id="rId32" name="Check Box 52">
              <controlPr defaultSize="0" autoFill="0" autoLine="0" autoPict="0">
                <anchor moveWithCells="1" sizeWithCells="1">
                  <from>
                    <xdr:col>1</xdr:col>
                    <xdr:colOff>1447800</xdr:colOff>
                    <xdr:row>71</xdr:row>
                    <xdr:rowOff>200025</xdr:rowOff>
                  </from>
                  <to>
                    <xdr:col>1</xdr:col>
                    <xdr:colOff>1914525</xdr:colOff>
                    <xdr:row>73</xdr:row>
                    <xdr:rowOff>85725</xdr:rowOff>
                  </to>
                </anchor>
              </controlPr>
            </control>
          </mc:Choice>
        </mc:AlternateContent>
        <mc:AlternateContent xmlns:mc="http://schemas.openxmlformats.org/markup-compatibility/2006">
          <mc:Choice Requires="x14">
            <control shapeId="2089" r:id="rId33" name="Check Box 53">
              <controlPr defaultSize="0" autoFill="0" autoLine="0" autoPict="0">
                <anchor moveWithCells="1" sizeWithCells="1">
                  <from>
                    <xdr:col>1</xdr:col>
                    <xdr:colOff>1447800</xdr:colOff>
                    <xdr:row>72</xdr:row>
                    <xdr:rowOff>190500</xdr:rowOff>
                  </from>
                  <to>
                    <xdr:col>1</xdr:col>
                    <xdr:colOff>1914525</xdr:colOff>
                    <xdr:row>74</xdr:row>
                    <xdr:rowOff>66675</xdr:rowOff>
                  </to>
                </anchor>
              </controlPr>
            </control>
          </mc:Choice>
        </mc:AlternateContent>
        <mc:AlternateContent xmlns:mc="http://schemas.openxmlformats.org/markup-compatibility/2006">
          <mc:Choice Requires="x14">
            <control shapeId="2090" r:id="rId34" name="Check Box 54">
              <controlPr defaultSize="0" autoFill="0" autoLine="0" autoPict="0">
                <anchor moveWithCells="1" sizeWithCells="1">
                  <from>
                    <xdr:col>1</xdr:col>
                    <xdr:colOff>1447800</xdr:colOff>
                    <xdr:row>73</xdr:row>
                    <xdr:rowOff>171450</xdr:rowOff>
                  </from>
                  <to>
                    <xdr:col>1</xdr:col>
                    <xdr:colOff>1914525</xdr:colOff>
                    <xdr:row>75</xdr:row>
                    <xdr:rowOff>57150</xdr:rowOff>
                  </to>
                </anchor>
              </controlPr>
            </control>
          </mc:Choice>
        </mc:AlternateContent>
        <mc:AlternateContent xmlns:mc="http://schemas.openxmlformats.org/markup-compatibility/2006">
          <mc:Choice Requires="x14">
            <control shapeId="2091" r:id="rId35" name="Check Box 55">
              <controlPr defaultSize="0" autoFill="0" autoLine="0" autoPict="0">
                <anchor moveWithCells="1" sizeWithCells="1">
                  <from>
                    <xdr:col>1</xdr:col>
                    <xdr:colOff>1447800</xdr:colOff>
                    <xdr:row>24</xdr:row>
                    <xdr:rowOff>200025</xdr:rowOff>
                  </from>
                  <to>
                    <xdr:col>1</xdr:col>
                    <xdr:colOff>1914525</xdr:colOff>
                    <xdr:row>26</xdr:row>
                    <xdr:rowOff>85725</xdr:rowOff>
                  </to>
                </anchor>
              </controlPr>
            </control>
          </mc:Choice>
        </mc:AlternateContent>
        <mc:AlternateContent xmlns:mc="http://schemas.openxmlformats.org/markup-compatibility/2006">
          <mc:Choice Requires="x14">
            <control shapeId="2092" r:id="rId36" name="Check Box 56">
              <controlPr defaultSize="0" autoFill="0" autoLine="0" autoPict="0">
                <anchor moveWithCells="1" sizeWithCells="1">
                  <from>
                    <xdr:col>1</xdr:col>
                    <xdr:colOff>1447800</xdr:colOff>
                    <xdr:row>25</xdr:row>
                    <xdr:rowOff>200025</xdr:rowOff>
                  </from>
                  <to>
                    <xdr:col>1</xdr:col>
                    <xdr:colOff>1914525</xdr:colOff>
                    <xdr:row>27</xdr:row>
                    <xdr:rowOff>85725</xdr:rowOff>
                  </to>
                </anchor>
              </controlPr>
            </control>
          </mc:Choice>
        </mc:AlternateContent>
        <mc:AlternateContent xmlns:mc="http://schemas.openxmlformats.org/markup-compatibility/2006">
          <mc:Choice Requires="x14">
            <control shapeId="2093" r:id="rId37" name="Check Box 57">
              <controlPr defaultSize="0" autoFill="0" autoLine="0" autoPict="0">
                <anchor moveWithCells="1" sizeWithCells="1">
                  <from>
                    <xdr:col>1</xdr:col>
                    <xdr:colOff>1447800</xdr:colOff>
                    <xdr:row>26</xdr:row>
                    <xdr:rowOff>200025</xdr:rowOff>
                  </from>
                  <to>
                    <xdr:col>1</xdr:col>
                    <xdr:colOff>1914525</xdr:colOff>
                    <xdr:row>28</xdr:row>
                    <xdr:rowOff>85725</xdr:rowOff>
                  </to>
                </anchor>
              </controlPr>
            </control>
          </mc:Choice>
        </mc:AlternateContent>
        <mc:AlternateContent xmlns:mc="http://schemas.openxmlformats.org/markup-compatibility/2006">
          <mc:Choice Requires="x14">
            <control shapeId="2094" r:id="rId38" name="Check Box 58">
              <controlPr defaultSize="0" autoFill="0" autoLine="0" autoPict="0">
                <anchor moveWithCells="1" sizeWithCells="1">
                  <from>
                    <xdr:col>1</xdr:col>
                    <xdr:colOff>1447800</xdr:colOff>
                    <xdr:row>27</xdr:row>
                    <xdr:rowOff>200025</xdr:rowOff>
                  </from>
                  <to>
                    <xdr:col>1</xdr:col>
                    <xdr:colOff>1914525</xdr:colOff>
                    <xdr:row>29</xdr:row>
                    <xdr:rowOff>85725</xdr:rowOff>
                  </to>
                </anchor>
              </controlPr>
            </control>
          </mc:Choice>
        </mc:AlternateContent>
        <mc:AlternateContent xmlns:mc="http://schemas.openxmlformats.org/markup-compatibility/2006">
          <mc:Choice Requires="x14">
            <control shapeId="2095" r:id="rId39" name="Check Box 59">
              <controlPr defaultSize="0" autoFill="0" autoLine="0" autoPict="0">
                <anchor moveWithCells="1" sizeWithCells="1">
                  <from>
                    <xdr:col>1</xdr:col>
                    <xdr:colOff>1447800</xdr:colOff>
                    <xdr:row>29</xdr:row>
                    <xdr:rowOff>200025</xdr:rowOff>
                  </from>
                  <to>
                    <xdr:col>1</xdr:col>
                    <xdr:colOff>1914525</xdr:colOff>
                    <xdr:row>31</xdr:row>
                    <xdr:rowOff>85725</xdr:rowOff>
                  </to>
                </anchor>
              </controlPr>
            </control>
          </mc:Choice>
        </mc:AlternateContent>
        <mc:AlternateContent xmlns:mc="http://schemas.openxmlformats.org/markup-compatibility/2006">
          <mc:Choice Requires="x14">
            <control shapeId="2096" r:id="rId40" name="Check Box 60">
              <controlPr defaultSize="0" autoFill="0" autoLine="0" autoPict="0">
                <anchor moveWithCells="1" sizeWithCells="1">
                  <from>
                    <xdr:col>1</xdr:col>
                    <xdr:colOff>1447800</xdr:colOff>
                    <xdr:row>31</xdr:row>
                    <xdr:rowOff>0</xdr:rowOff>
                  </from>
                  <to>
                    <xdr:col>1</xdr:col>
                    <xdr:colOff>1914525</xdr:colOff>
                    <xdr:row>32</xdr:row>
                    <xdr:rowOff>95250</xdr:rowOff>
                  </to>
                </anchor>
              </controlPr>
            </control>
          </mc:Choice>
        </mc:AlternateContent>
        <mc:AlternateContent xmlns:mc="http://schemas.openxmlformats.org/markup-compatibility/2006">
          <mc:Choice Requires="x14">
            <control shapeId="2097" r:id="rId41" name="Check Box 61">
              <controlPr defaultSize="0" autoFill="0" autoLine="0" autoPict="0">
                <anchor moveWithCells="1" sizeWithCells="1">
                  <from>
                    <xdr:col>1</xdr:col>
                    <xdr:colOff>1447800</xdr:colOff>
                    <xdr:row>32</xdr:row>
                    <xdr:rowOff>0</xdr:rowOff>
                  </from>
                  <to>
                    <xdr:col>1</xdr:col>
                    <xdr:colOff>1914525</xdr:colOff>
                    <xdr:row>33</xdr:row>
                    <xdr:rowOff>95250</xdr:rowOff>
                  </to>
                </anchor>
              </controlPr>
            </control>
          </mc:Choice>
        </mc:AlternateContent>
        <mc:AlternateContent xmlns:mc="http://schemas.openxmlformats.org/markup-compatibility/2006">
          <mc:Choice Requires="x14">
            <control shapeId="2098" r:id="rId42" name="Check Box 62">
              <controlPr defaultSize="0" autoFill="0" autoLine="0" autoPict="0">
                <anchor moveWithCells="1" sizeWithCells="1">
                  <from>
                    <xdr:col>5</xdr:col>
                    <xdr:colOff>542925</xdr:colOff>
                    <xdr:row>86</xdr:row>
                    <xdr:rowOff>190500</xdr:rowOff>
                  </from>
                  <to>
                    <xdr:col>6</xdr:col>
                    <xdr:colOff>133350</xdr:colOff>
                    <xdr:row>88</xdr:row>
                    <xdr:rowOff>38100</xdr:rowOff>
                  </to>
                </anchor>
              </controlPr>
            </control>
          </mc:Choice>
        </mc:AlternateContent>
        <mc:AlternateContent xmlns:mc="http://schemas.openxmlformats.org/markup-compatibility/2006">
          <mc:Choice Requires="x14">
            <control shapeId="2099" r:id="rId43" name="Check Box 63">
              <controlPr defaultSize="0" autoFill="0" autoLine="0" autoPict="0">
                <anchor moveWithCells="1" sizeWithCells="1">
                  <from>
                    <xdr:col>5</xdr:col>
                    <xdr:colOff>542925</xdr:colOff>
                    <xdr:row>87</xdr:row>
                    <xdr:rowOff>190500</xdr:rowOff>
                  </from>
                  <to>
                    <xdr:col>6</xdr:col>
                    <xdr:colOff>133350</xdr:colOff>
                    <xdr:row>89</xdr:row>
                    <xdr:rowOff>28575</xdr:rowOff>
                  </to>
                </anchor>
              </controlPr>
            </control>
          </mc:Choice>
        </mc:AlternateContent>
        <mc:AlternateContent xmlns:mc="http://schemas.openxmlformats.org/markup-compatibility/2006">
          <mc:Choice Requires="x14">
            <control shapeId="2100" r:id="rId44" name="Check Box 64">
              <controlPr defaultSize="0" autoFill="0" autoLine="0" autoPict="0">
                <anchor moveWithCells="1" sizeWithCells="1">
                  <from>
                    <xdr:col>1</xdr:col>
                    <xdr:colOff>1562100</xdr:colOff>
                    <xdr:row>79</xdr:row>
                    <xdr:rowOff>161925</xdr:rowOff>
                  </from>
                  <to>
                    <xdr:col>1</xdr:col>
                    <xdr:colOff>2019300</xdr:colOff>
                    <xdr:row>81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1:T103"/>
  <sheetViews>
    <sheetView topLeftCell="B1" zoomScale="110" zoomScaleNormal="110" workbookViewId="0">
      <selection activeCell="E14" sqref="E14"/>
    </sheetView>
  </sheetViews>
  <sheetFormatPr defaultColWidth="9.140625" defaultRowHeight="12.75"/>
  <cols>
    <col min="1" max="1" width="4" style="380" customWidth="1"/>
    <col min="2" max="2" width="30.28515625" style="382" customWidth="1"/>
    <col min="3" max="3" width="17.5703125" style="382" customWidth="1"/>
    <col min="4" max="4" width="16.85546875" style="382" customWidth="1"/>
    <col min="5" max="5" width="10.140625" style="382" customWidth="1"/>
    <col min="6" max="6" width="9" style="382" customWidth="1"/>
    <col min="7" max="7" width="11.5703125" style="382" customWidth="1"/>
    <col min="8" max="8" width="10.42578125" style="382" customWidth="1"/>
    <col min="9" max="9" width="12.140625" style="382" customWidth="1"/>
    <col min="10" max="10" width="13.5703125" style="382" customWidth="1"/>
    <col min="11" max="11" width="21.140625" style="382" customWidth="1"/>
    <col min="12" max="13" width="5" style="382" customWidth="1"/>
    <col min="14" max="14" width="0" style="382" hidden="1" customWidth="1"/>
    <col min="15" max="15" width="15.7109375" style="382" customWidth="1"/>
    <col min="16" max="16" width="7" style="382" customWidth="1"/>
    <col min="17" max="17" width="9.140625" style="382"/>
    <col min="18" max="18" width="14.5703125" style="382" customWidth="1"/>
    <col min="19" max="19" width="14" style="382" customWidth="1"/>
    <col min="20" max="20" width="11.5703125" style="382" customWidth="1"/>
    <col min="21" max="16384" width="9.140625" style="382"/>
  </cols>
  <sheetData>
    <row r="1" spans="2:13">
      <c r="B1" s="381"/>
      <c r="C1" s="381"/>
      <c r="D1" s="381"/>
      <c r="E1" s="381"/>
      <c r="F1" s="381"/>
      <c r="G1" s="381"/>
      <c r="H1" s="381"/>
      <c r="I1" s="381"/>
      <c r="J1" s="381"/>
      <c r="K1" s="381"/>
      <c r="L1" s="381"/>
    </row>
    <row r="2" spans="2:13" ht="12.75" customHeight="1">
      <c r="B2" s="383"/>
      <c r="C2" s="384"/>
      <c r="D2" s="818" t="s">
        <v>582</v>
      </c>
      <c r="E2" s="818"/>
      <c r="F2" s="818"/>
      <c r="G2" s="818"/>
      <c r="H2" s="818"/>
      <c r="I2" s="818"/>
      <c r="J2" s="818"/>
      <c r="K2" s="384"/>
      <c r="L2" s="385"/>
    </row>
    <row r="3" spans="2:13" ht="12.75" customHeight="1">
      <c r="B3" s="386"/>
      <c r="D3" s="818"/>
      <c r="E3" s="818"/>
      <c r="F3" s="818"/>
      <c r="G3" s="818"/>
      <c r="H3" s="818"/>
      <c r="I3" s="818"/>
      <c r="J3" s="818"/>
      <c r="L3" s="387"/>
    </row>
    <row r="4" spans="2:13" ht="12.75" customHeight="1">
      <c r="B4" s="386"/>
      <c r="L4" s="387"/>
    </row>
    <row r="5" spans="2:13">
      <c r="B5" s="386"/>
      <c r="L5" s="387"/>
    </row>
    <row r="6" spans="2:13">
      <c r="B6" s="386" t="s">
        <v>52</v>
      </c>
      <c r="C6" s="796"/>
      <c r="D6" s="796"/>
      <c r="E6" s="388"/>
      <c r="F6" s="388"/>
      <c r="H6" s="814" t="s">
        <v>53</v>
      </c>
      <c r="I6" s="814"/>
      <c r="J6" s="819"/>
      <c r="K6" s="819"/>
      <c r="L6" s="387"/>
    </row>
    <row r="7" spans="2:13">
      <c r="B7" s="386" t="s">
        <v>54</v>
      </c>
      <c r="C7" s="796"/>
      <c r="D7" s="796"/>
      <c r="E7" s="388"/>
      <c r="F7" s="388"/>
      <c r="H7" s="382" t="s">
        <v>55</v>
      </c>
      <c r="J7" s="820"/>
      <c r="K7" s="820"/>
      <c r="L7" s="387"/>
    </row>
    <row r="8" spans="2:13">
      <c r="B8" s="386"/>
      <c r="L8" s="387"/>
    </row>
    <row r="9" spans="2:13">
      <c r="B9" s="813" t="s">
        <v>56</v>
      </c>
      <c r="C9" s="813"/>
      <c r="D9" s="813"/>
      <c r="E9" s="813"/>
      <c r="F9" s="813"/>
      <c r="G9" s="813"/>
      <c r="H9" s="813"/>
      <c r="I9" s="813"/>
      <c r="J9" s="813"/>
      <c r="K9" s="813"/>
      <c r="L9" s="813"/>
      <c r="M9" s="380"/>
    </row>
    <row r="10" spans="2:13">
      <c r="B10" s="386"/>
      <c r="L10" s="387"/>
    </row>
    <row r="11" spans="2:13">
      <c r="B11" s="389" t="s">
        <v>57</v>
      </c>
      <c r="C11" s="390"/>
      <c r="D11" s="391" t="s">
        <v>58</v>
      </c>
      <c r="E11" s="392"/>
      <c r="G11" s="393">
        <v>40</v>
      </c>
      <c r="H11" s="394" t="s">
        <v>59</v>
      </c>
      <c r="I11" s="380" t="s">
        <v>60</v>
      </c>
      <c r="J11" s="395">
        <f>C11*G11*52/12</f>
        <v>0</v>
      </c>
      <c r="K11" s="396" t="s">
        <v>61</v>
      </c>
      <c r="L11" s="387"/>
    </row>
    <row r="12" spans="2:13">
      <c r="B12" s="386"/>
      <c r="C12" s="390"/>
      <c r="D12" s="386" t="s">
        <v>62</v>
      </c>
      <c r="E12" s="397"/>
      <c r="G12" s="393"/>
      <c r="H12" s="398" t="s">
        <v>63</v>
      </c>
      <c r="J12" s="395" t="str">
        <f>IF(G12=0,"",C12/G12)</f>
        <v/>
      </c>
      <c r="K12" s="396" t="s">
        <v>61</v>
      </c>
      <c r="L12" s="387"/>
    </row>
    <row r="13" spans="2:13">
      <c r="B13" s="386"/>
      <c r="C13" s="390"/>
      <c r="D13" s="386" t="s">
        <v>64</v>
      </c>
      <c r="E13" s="399">
        <v>2032</v>
      </c>
      <c r="G13" s="393">
        <v>12</v>
      </c>
      <c r="H13" s="398" t="s">
        <v>63</v>
      </c>
      <c r="J13" s="395">
        <f>IF(G13=0,"",C13/G13)</f>
        <v>0</v>
      </c>
      <c r="K13" s="396" t="s">
        <v>61</v>
      </c>
      <c r="L13" s="387"/>
    </row>
    <row r="14" spans="2:13">
      <c r="B14" s="386"/>
      <c r="C14" s="390"/>
      <c r="D14" s="400" t="s">
        <v>64</v>
      </c>
      <c r="E14" s="399">
        <v>2022</v>
      </c>
      <c r="G14" s="393">
        <v>12</v>
      </c>
      <c r="H14" s="401" t="s">
        <v>63</v>
      </c>
      <c r="J14" s="395">
        <f>IF(G14=0,"",C14/G14)</f>
        <v>0</v>
      </c>
      <c r="K14" s="396" t="s">
        <v>61</v>
      </c>
      <c r="L14" s="387"/>
    </row>
    <row r="15" spans="2:13">
      <c r="B15" s="386"/>
      <c r="L15" s="387"/>
    </row>
    <row r="16" spans="2:13">
      <c r="B16" s="402"/>
      <c r="C16" s="395">
        <f>J11</f>
        <v>0</v>
      </c>
      <c r="D16" s="403" t="s">
        <v>58</v>
      </c>
      <c r="E16" s="392"/>
      <c r="G16" s="404" t="b">
        <f>FALSE</f>
        <v>0</v>
      </c>
      <c r="L16" s="387"/>
    </row>
    <row r="17" spans="2:14">
      <c r="B17" s="402"/>
      <c r="C17" s="395" t="str">
        <f>J12</f>
        <v/>
      </c>
      <c r="D17" s="386" t="s">
        <v>65</v>
      </c>
      <c r="E17" s="405"/>
      <c r="G17" s="406" t="b">
        <f>FALSE</f>
        <v>0</v>
      </c>
      <c r="L17" s="387"/>
    </row>
    <row r="18" spans="2:14">
      <c r="B18" s="402"/>
      <c r="C18" s="395" t="str">
        <f>IF(SUM(C13)=0,"",SUM(C12+C13)/SUM(G12+G13))</f>
        <v/>
      </c>
      <c r="D18" s="386" t="s">
        <v>66</v>
      </c>
      <c r="E18" s="405"/>
      <c r="G18" s="406" t="b">
        <f>FALSE</f>
        <v>0</v>
      </c>
      <c r="L18" s="387"/>
    </row>
    <row r="19" spans="2:14">
      <c r="B19" s="402"/>
      <c r="C19" s="395" t="str">
        <f>IF(SUM(C14)=0,"",SUM(C12:C14)/SUM(G12:G14))</f>
        <v/>
      </c>
      <c r="D19" s="400" t="s">
        <v>67</v>
      </c>
      <c r="E19" s="407"/>
      <c r="G19" s="406" t="b">
        <f>FALSE</f>
        <v>0</v>
      </c>
      <c r="J19" s="814" t="s">
        <v>68</v>
      </c>
      <c r="K19" s="814"/>
      <c r="L19" s="387"/>
    </row>
    <row r="20" spans="2:14">
      <c r="B20" s="386"/>
      <c r="J20" s="815" t="s">
        <v>69</v>
      </c>
      <c r="K20" s="815"/>
      <c r="L20" s="815"/>
    </row>
    <row r="21" spans="2:14">
      <c r="B21" s="386"/>
      <c r="C21" s="395">
        <f>MIN(C16:C19)</f>
        <v>0</v>
      </c>
      <c r="D21" s="408" t="s">
        <v>70</v>
      </c>
      <c r="E21" s="409"/>
      <c r="F21" s="806" t="s">
        <v>71</v>
      </c>
      <c r="G21" s="806"/>
      <c r="H21" s="806"/>
      <c r="I21" s="806"/>
      <c r="J21" s="410">
        <f>IF(G16=TRUE,C16,IF(G17=TRUE,C17,IF(G18=TRUE,C18,IF(G19=TRUE,C19,0))))</f>
        <v>0</v>
      </c>
      <c r="K21" s="411">
        <f>IF(J21=0,C21,J21)</f>
        <v>0</v>
      </c>
      <c r="L21" s="387"/>
    </row>
    <row r="22" spans="2:14">
      <c r="B22" s="386"/>
      <c r="L22" s="387"/>
    </row>
    <row r="23" spans="2:14">
      <c r="B23" s="386"/>
      <c r="L23" s="387"/>
    </row>
    <row r="24" spans="2:14">
      <c r="B24" s="412" t="s">
        <v>72</v>
      </c>
      <c r="D24" s="413" t="s">
        <v>73</v>
      </c>
      <c r="E24" s="380"/>
      <c r="F24" s="380"/>
      <c r="L24" s="387"/>
    </row>
    <row r="25" spans="2:14">
      <c r="B25" s="386"/>
      <c r="L25" s="387"/>
    </row>
    <row r="26" spans="2:14">
      <c r="B26" s="386"/>
      <c r="C26" s="390"/>
      <c r="D26" s="391" t="s">
        <v>74</v>
      </c>
      <c r="E26" s="391"/>
      <c r="F26" s="391"/>
      <c r="G26" s="391" t="s">
        <v>75</v>
      </c>
      <c r="H26" s="391"/>
      <c r="I26" s="414" t="s">
        <v>76</v>
      </c>
      <c r="J26" s="410">
        <f>C26*1</f>
        <v>0</v>
      </c>
      <c r="K26" s="394" t="s">
        <v>61</v>
      </c>
      <c r="L26" s="387"/>
    </row>
    <row r="27" spans="2:14">
      <c r="B27" s="386"/>
      <c r="C27" s="390"/>
      <c r="D27" s="382" t="s">
        <v>77</v>
      </c>
      <c r="G27" s="382" t="s">
        <v>78</v>
      </c>
      <c r="I27" s="415" t="s">
        <v>76</v>
      </c>
      <c r="J27" s="410">
        <f>C27*26/12</f>
        <v>0</v>
      </c>
      <c r="K27" s="398" t="s">
        <v>61</v>
      </c>
      <c r="L27" s="387"/>
      <c r="N27" s="416" t="b">
        <v>0</v>
      </c>
    </row>
    <row r="28" spans="2:14">
      <c r="B28" s="386"/>
      <c r="C28" s="390"/>
      <c r="D28" s="382" t="s">
        <v>79</v>
      </c>
      <c r="G28" s="382" t="s">
        <v>80</v>
      </c>
      <c r="I28" s="382" t="s">
        <v>76</v>
      </c>
      <c r="J28" s="410">
        <f>C28*24/12</f>
        <v>0</v>
      </c>
      <c r="K28" s="398" t="s">
        <v>61</v>
      </c>
      <c r="L28" s="387"/>
      <c r="N28" s="416" t="b">
        <f>FALSE</f>
        <v>0</v>
      </c>
    </row>
    <row r="29" spans="2:14">
      <c r="B29" s="386"/>
      <c r="C29" s="390"/>
      <c r="D29" s="417" t="s">
        <v>81</v>
      </c>
      <c r="E29" s="417"/>
      <c r="F29" s="417"/>
      <c r="G29" s="417" t="s">
        <v>60</v>
      </c>
      <c r="H29" s="417"/>
      <c r="I29" s="418" t="s">
        <v>76</v>
      </c>
      <c r="J29" s="410">
        <f>C29*52/12</f>
        <v>0</v>
      </c>
      <c r="K29" s="401" t="s">
        <v>61</v>
      </c>
      <c r="L29" s="387"/>
      <c r="N29" s="419">
        <v>0</v>
      </c>
    </row>
    <row r="30" spans="2:14">
      <c r="B30" s="386"/>
      <c r="L30" s="387"/>
      <c r="N30" s="419">
        <v>0</v>
      </c>
    </row>
    <row r="31" spans="2:14">
      <c r="B31" s="386"/>
      <c r="C31" s="390"/>
      <c r="D31" s="391" t="s">
        <v>295</v>
      </c>
      <c r="E31" s="420"/>
      <c r="F31" s="421"/>
      <c r="G31" s="393"/>
      <c r="H31" s="394" t="s">
        <v>63</v>
      </c>
      <c r="I31" s="382" t="s">
        <v>82</v>
      </c>
      <c r="J31" s="410" t="str">
        <f>IF(G31=0,"",C31/G31)</f>
        <v/>
      </c>
      <c r="K31" s="394" t="s">
        <v>83</v>
      </c>
      <c r="L31" s="387"/>
      <c r="N31" s="419"/>
    </row>
    <row r="32" spans="2:14">
      <c r="B32" s="386"/>
      <c r="C32" s="390"/>
      <c r="D32" s="386" t="s">
        <v>64</v>
      </c>
      <c r="E32" s="399"/>
      <c r="G32" s="393">
        <v>12</v>
      </c>
      <c r="H32" s="398" t="s">
        <v>63</v>
      </c>
      <c r="J32" s="410">
        <f>IF(G32=0,"",C32/G32)</f>
        <v>0</v>
      </c>
      <c r="K32" s="398" t="s">
        <v>61</v>
      </c>
      <c r="L32" s="387"/>
      <c r="N32" s="419" t="b">
        <f>FALSE</f>
        <v>0</v>
      </c>
    </row>
    <row r="33" spans="1:14">
      <c r="B33" s="386"/>
      <c r="C33" s="390"/>
      <c r="D33" s="400" t="s">
        <v>64</v>
      </c>
      <c r="E33" s="399"/>
      <c r="F33" s="422"/>
      <c r="G33" s="393">
        <v>12</v>
      </c>
      <c r="H33" s="401" t="s">
        <v>63</v>
      </c>
      <c r="J33" s="410">
        <f>IF(G33=0,"",C33/G33)</f>
        <v>0</v>
      </c>
      <c r="K33" s="401" t="s">
        <v>61</v>
      </c>
      <c r="L33" s="387"/>
      <c r="N33" s="419" t="b">
        <f>FALSE</f>
        <v>0</v>
      </c>
    </row>
    <row r="34" spans="1:14">
      <c r="B34" s="386"/>
      <c r="L34" s="387"/>
      <c r="N34" s="419" t="b">
        <f>FALSE</f>
        <v>0</v>
      </c>
    </row>
    <row r="35" spans="1:14">
      <c r="B35" s="386"/>
      <c r="C35" s="395">
        <f>IF(N27=TRUE,J26,IF(N28=TRUE,J27,IF(N29=TRUE,J28,IF(N30=TRUE,J29,IF(N32=TRUE,J31,IF(N33=TRUE,J32,IF(N34=TRUE,J33,0)))))))</f>
        <v>0</v>
      </c>
      <c r="D35" s="816" t="s">
        <v>84</v>
      </c>
      <c r="E35" s="816"/>
      <c r="F35" s="806" t="s">
        <v>85</v>
      </c>
      <c r="G35" s="806"/>
      <c r="H35" s="806"/>
      <c r="I35" s="806"/>
      <c r="J35" s="814" t="s">
        <v>68</v>
      </c>
      <c r="K35" s="814"/>
      <c r="L35" s="387"/>
    </row>
    <row r="36" spans="1:14">
      <c r="B36" s="423"/>
      <c r="J36" s="815" t="s">
        <v>69</v>
      </c>
      <c r="K36" s="815"/>
      <c r="L36" s="815"/>
      <c r="M36" s="415"/>
    </row>
    <row r="37" spans="1:14">
      <c r="A37" s="415"/>
      <c r="B37" s="386"/>
      <c r="L37" s="387"/>
    </row>
    <row r="38" spans="1:14">
      <c r="B38" s="412" t="s">
        <v>86</v>
      </c>
      <c r="D38" s="803" t="s">
        <v>87</v>
      </c>
      <c r="E38" s="803"/>
      <c r="F38" s="803"/>
      <c r="G38" s="803"/>
      <c r="L38" s="387"/>
    </row>
    <row r="39" spans="1:14">
      <c r="B39" s="386"/>
      <c r="K39" s="417"/>
      <c r="L39" s="387"/>
    </row>
    <row r="40" spans="1:14">
      <c r="B40" s="386"/>
      <c r="C40" s="390"/>
      <c r="D40" s="403" t="s">
        <v>88</v>
      </c>
      <c r="E40" s="391"/>
      <c r="F40" s="421"/>
      <c r="G40" s="393"/>
      <c r="H40" s="424" t="s">
        <v>63</v>
      </c>
      <c r="J40" s="410" t="str">
        <f>IF(G40=0,"",C40/G40)</f>
        <v/>
      </c>
      <c r="K40" s="398" t="s">
        <v>61</v>
      </c>
      <c r="L40" s="387"/>
    </row>
    <row r="41" spans="1:14">
      <c r="B41" s="386"/>
      <c r="C41" s="390"/>
      <c r="D41" s="382" t="s">
        <v>89</v>
      </c>
      <c r="G41" s="393"/>
      <c r="H41" s="425" t="s">
        <v>63</v>
      </c>
      <c r="J41" s="410" t="str">
        <f>IF(G41=0,"",C41/G41)</f>
        <v/>
      </c>
      <c r="K41" s="398" t="s">
        <v>61</v>
      </c>
      <c r="L41" s="387"/>
    </row>
    <row r="42" spans="1:14">
      <c r="B42" s="386"/>
      <c r="C42" s="390"/>
      <c r="D42" s="400" t="s">
        <v>90</v>
      </c>
      <c r="E42" s="417"/>
      <c r="F42" s="422"/>
      <c r="G42" s="393"/>
      <c r="H42" s="426" t="s">
        <v>63</v>
      </c>
      <c r="J42" s="410" t="str">
        <f>IF(G42=0,"",C42/G42)</f>
        <v/>
      </c>
      <c r="K42" s="401" t="s">
        <v>61</v>
      </c>
      <c r="L42" s="387"/>
    </row>
    <row r="43" spans="1:14">
      <c r="B43" s="386"/>
      <c r="L43" s="387"/>
    </row>
    <row r="44" spans="1:14" ht="12.75" customHeight="1">
      <c r="B44" s="386"/>
      <c r="C44" s="410" t="str">
        <f>J40</f>
        <v/>
      </c>
      <c r="D44" s="392" t="s">
        <v>65</v>
      </c>
      <c r="G44" s="419" t="b">
        <f>FALSE</f>
        <v>0</v>
      </c>
      <c r="H44" s="817" t="s">
        <v>91</v>
      </c>
      <c r="I44" s="817"/>
      <c r="J44" s="817"/>
      <c r="K44" s="817"/>
      <c r="L44" s="387"/>
    </row>
    <row r="45" spans="1:14">
      <c r="B45" s="386"/>
      <c r="C45" s="410" t="str">
        <f>IF(SUM(C41)=0,"",SUM(C40:C41)/SUM(G40:G41))</f>
        <v/>
      </c>
      <c r="D45" s="405" t="s">
        <v>92</v>
      </c>
      <c r="G45" s="419" t="b">
        <f>FALSE</f>
        <v>0</v>
      </c>
      <c r="H45" s="817"/>
      <c r="I45" s="817"/>
      <c r="J45" s="817"/>
      <c r="K45" s="817"/>
      <c r="L45" s="387"/>
    </row>
    <row r="46" spans="1:14">
      <c r="B46" s="386"/>
      <c r="C46" s="410" t="str">
        <f>IF(SUM(C42)=0,"",SUM(C40:C42)/SUM(G40:G42))</f>
        <v/>
      </c>
      <c r="D46" s="407" t="s">
        <v>93</v>
      </c>
      <c r="G46" s="419" t="b">
        <f>FALSE</f>
        <v>0</v>
      </c>
      <c r="H46" s="382" t="s">
        <v>94</v>
      </c>
    </row>
    <row r="47" spans="1:14">
      <c r="B47" s="386"/>
      <c r="H47" s="382" t="s">
        <v>95</v>
      </c>
    </row>
    <row r="48" spans="1:14">
      <c r="B48" s="386"/>
      <c r="C48" s="395">
        <f>MIN(C44:C46)</f>
        <v>0</v>
      </c>
      <c r="D48" s="409" t="s">
        <v>96</v>
      </c>
      <c r="E48" s="409"/>
      <c r="F48" s="806" t="s">
        <v>71</v>
      </c>
      <c r="G48" s="806"/>
      <c r="H48" s="806"/>
      <c r="I48" s="806"/>
      <c r="J48" s="410">
        <f>IF(G44=TRUE,C44,IF(G45=TRUE,C45,IF(G46=TRUE,C46,0)))</f>
        <v>0</v>
      </c>
      <c r="K48" s="411">
        <f>IF(J48=0,C48,J48)</f>
        <v>0</v>
      </c>
      <c r="L48" s="387"/>
    </row>
    <row r="49" spans="2:20">
      <c r="B49" s="386"/>
      <c r="L49" s="387"/>
    </row>
    <row r="50" spans="2:20">
      <c r="B50" s="386"/>
      <c r="L50" s="387"/>
    </row>
    <row r="51" spans="2:20">
      <c r="B51" s="412" t="s">
        <v>97</v>
      </c>
      <c r="D51" s="803" t="s">
        <v>98</v>
      </c>
      <c r="E51" s="803"/>
      <c r="F51" s="803"/>
      <c r="G51" s="803"/>
      <c r="H51" s="382" t="s">
        <v>99</v>
      </c>
      <c r="L51" s="387"/>
    </row>
    <row r="52" spans="2:20">
      <c r="B52" s="386"/>
      <c r="H52" s="382" t="s">
        <v>100</v>
      </c>
      <c r="L52" s="387"/>
    </row>
    <row r="53" spans="2:20">
      <c r="B53" s="386"/>
      <c r="C53" s="390"/>
      <c r="D53" s="391" t="s">
        <v>101</v>
      </c>
      <c r="E53" s="391"/>
      <c r="F53" s="427">
        <v>12</v>
      </c>
      <c r="G53" s="811" t="s">
        <v>63</v>
      </c>
      <c r="H53" s="811"/>
      <c r="I53" s="395">
        <f>C53/F53</f>
        <v>0</v>
      </c>
      <c r="J53" s="812"/>
      <c r="K53" s="812"/>
      <c r="L53" s="428"/>
      <c r="M53" s="415"/>
    </row>
    <row r="54" spans="2:20">
      <c r="B54" s="386"/>
      <c r="C54" s="390"/>
      <c r="D54" s="382" t="s">
        <v>102</v>
      </c>
      <c r="F54" s="429">
        <v>12</v>
      </c>
      <c r="G54" s="806" t="s">
        <v>63</v>
      </c>
      <c r="H54" s="806"/>
      <c r="I54" s="395">
        <f>C54/F54</f>
        <v>0</v>
      </c>
      <c r="J54" s="807"/>
      <c r="K54" s="807"/>
      <c r="L54" s="387"/>
      <c r="T54" s="415"/>
    </row>
    <row r="55" spans="2:20">
      <c r="B55" s="386"/>
      <c r="C55" s="390"/>
      <c r="D55" s="417" t="s">
        <v>103</v>
      </c>
      <c r="E55" s="417"/>
      <c r="F55" s="430">
        <v>12</v>
      </c>
      <c r="G55" s="808" t="s">
        <v>63</v>
      </c>
      <c r="H55" s="808"/>
      <c r="I55" s="395">
        <f>C55/F55</f>
        <v>0</v>
      </c>
      <c r="J55" s="809"/>
      <c r="K55" s="809"/>
      <c r="L55" s="387"/>
      <c r="T55" s="415"/>
    </row>
    <row r="56" spans="2:20">
      <c r="B56" s="386"/>
      <c r="L56" s="387"/>
      <c r="T56" s="415"/>
    </row>
    <row r="57" spans="2:20">
      <c r="B57" s="386"/>
      <c r="G57" s="431"/>
      <c r="L57" s="387"/>
    </row>
    <row r="58" spans="2:20">
      <c r="B58" s="386"/>
      <c r="C58" s="410">
        <f>I53</f>
        <v>0</v>
      </c>
      <c r="D58" s="432" t="s">
        <v>104</v>
      </c>
      <c r="E58" s="392"/>
      <c r="G58" s="406" t="b">
        <v>0</v>
      </c>
      <c r="I58" s="433"/>
      <c r="J58" s="414"/>
      <c r="K58" s="434"/>
      <c r="L58" s="387"/>
    </row>
    <row r="59" spans="2:20">
      <c r="B59" s="386"/>
      <c r="C59" s="410">
        <f>SUM(C53:C54)/SUM(F53:F54)</f>
        <v>0</v>
      </c>
      <c r="D59" s="435" t="s">
        <v>105</v>
      </c>
      <c r="E59" s="405"/>
      <c r="G59" s="406" t="b">
        <v>0</v>
      </c>
      <c r="I59" s="436"/>
      <c r="J59" s="415"/>
      <c r="K59" s="437"/>
      <c r="L59" s="387"/>
    </row>
    <row r="60" spans="2:20">
      <c r="B60" s="386"/>
      <c r="C60" s="410">
        <f>SUM(C53:C55)/SUM(F53:F55)</f>
        <v>0</v>
      </c>
      <c r="D60" s="438" t="s">
        <v>106</v>
      </c>
      <c r="E60" s="407"/>
      <c r="G60" s="406" t="b">
        <v>0</v>
      </c>
      <c r="I60" s="436"/>
      <c r="J60" s="415"/>
      <c r="K60" s="410"/>
      <c r="L60" s="387"/>
    </row>
    <row r="61" spans="2:20">
      <c r="B61" s="386"/>
      <c r="I61" s="436"/>
      <c r="J61" s="415"/>
      <c r="K61" s="410"/>
      <c r="L61" s="387"/>
    </row>
    <row r="62" spans="2:20">
      <c r="B62" s="386"/>
      <c r="I62" s="439"/>
      <c r="J62" s="418"/>
      <c r="K62" s="410"/>
      <c r="L62" s="387"/>
    </row>
    <row r="63" spans="2:20">
      <c r="B63" s="386"/>
      <c r="I63" s="415"/>
      <c r="J63" s="415"/>
      <c r="K63" s="411"/>
      <c r="L63" s="387"/>
    </row>
    <row r="64" spans="2:20">
      <c r="B64" s="386"/>
      <c r="C64" s="390">
        <f>MIN(C58:C60)</f>
        <v>0</v>
      </c>
      <c r="D64" s="810" t="s">
        <v>107</v>
      </c>
      <c r="E64" s="810"/>
      <c r="F64" s="806" t="s">
        <v>71</v>
      </c>
      <c r="G64" s="806"/>
      <c r="H64" s="806"/>
      <c r="I64" s="806"/>
      <c r="J64" s="410">
        <f>IF(G58=TRUE,C58,IF(G59=TRUE,C59,IF(G60=TRUE,C60,0)))</f>
        <v>0</v>
      </c>
      <c r="K64" s="440">
        <f>IF(J64=0,C64,J64)</f>
        <v>0</v>
      </c>
      <c r="L64" s="387"/>
    </row>
    <row r="65" spans="2:20">
      <c r="B65" s="386"/>
      <c r="L65" s="387"/>
    </row>
    <row r="66" spans="2:20">
      <c r="B66" s="386" t="s">
        <v>108</v>
      </c>
      <c r="H66" s="382" t="s">
        <v>109</v>
      </c>
      <c r="J66" s="419"/>
      <c r="L66" s="387"/>
    </row>
    <row r="67" spans="2:20">
      <c r="B67" s="412" t="s">
        <v>110</v>
      </c>
      <c r="D67" s="441" t="s">
        <v>111</v>
      </c>
      <c r="E67" s="796" t="s">
        <v>112</v>
      </c>
      <c r="F67" s="796"/>
      <c r="H67" s="382" t="s">
        <v>113</v>
      </c>
      <c r="J67" s="419"/>
      <c r="L67" s="387"/>
    </row>
    <row r="68" spans="2:20">
      <c r="B68" s="395" t="s">
        <v>114</v>
      </c>
      <c r="C68" s="390"/>
      <c r="D68" s="432" t="s">
        <v>115</v>
      </c>
      <c r="H68" s="382" t="s">
        <v>116</v>
      </c>
      <c r="J68" s="419">
        <f>J66-J67</f>
        <v>0</v>
      </c>
      <c r="L68" s="387"/>
    </row>
    <row r="69" spans="2:20">
      <c r="B69" s="442" t="s">
        <v>117</v>
      </c>
      <c r="C69" s="390"/>
      <c r="D69" s="432" t="s">
        <v>115</v>
      </c>
      <c r="G69" s="393"/>
      <c r="H69" s="802" t="s">
        <v>63</v>
      </c>
      <c r="I69" s="802"/>
      <c r="J69" s="410"/>
      <c r="K69" s="394" t="s">
        <v>61</v>
      </c>
      <c r="L69" s="387"/>
      <c r="T69" s="382">
        <f>C70</f>
        <v>0</v>
      </c>
    </row>
    <row r="70" spans="2:20">
      <c r="B70" s="386"/>
      <c r="C70" s="390"/>
      <c r="D70" s="386" t="s">
        <v>118</v>
      </c>
      <c r="E70" s="399"/>
      <c r="G70" s="393"/>
      <c r="H70" s="802" t="s">
        <v>63</v>
      </c>
      <c r="I70" s="802"/>
      <c r="J70" s="410">
        <f>C70/12</f>
        <v>0</v>
      </c>
      <c r="K70" s="398" t="s">
        <v>61</v>
      </c>
      <c r="L70" s="387"/>
      <c r="T70" s="382">
        <f>C71</f>
        <v>0</v>
      </c>
    </row>
    <row r="71" spans="2:20">
      <c r="B71" s="386"/>
      <c r="C71" s="390"/>
      <c r="D71" s="400" t="s">
        <v>118</v>
      </c>
      <c r="E71" s="399"/>
      <c r="G71" s="443"/>
      <c r="H71" s="803" t="s">
        <v>63</v>
      </c>
      <c r="I71" s="803"/>
      <c r="J71" s="444">
        <f>T72</f>
        <v>0</v>
      </c>
      <c r="K71" s="401" t="s">
        <v>61</v>
      </c>
      <c r="L71" s="387"/>
      <c r="T71" s="382">
        <f>T69+T70</f>
        <v>0</v>
      </c>
    </row>
    <row r="72" spans="2:20">
      <c r="B72" s="386"/>
      <c r="L72" s="387"/>
      <c r="T72" s="382">
        <f>T71/24</f>
        <v>0</v>
      </c>
    </row>
    <row r="73" spans="2:20">
      <c r="B73" s="386"/>
      <c r="C73" s="395">
        <f>C68+C69</f>
        <v>0</v>
      </c>
      <c r="D73" s="392" t="s">
        <v>15</v>
      </c>
      <c r="G73" s="406" t="b">
        <v>1</v>
      </c>
      <c r="L73" s="387"/>
    </row>
    <row r="74" spans="2:20">
      <c r="B74" s="386"/>
      <c r="C74" s="395">
        <f>J70</f>
        <v>0</v>
      </c>
      <c r="D74" s="405" t="s">
        <v>119</v>
      </c>
      <c r="G74" s="406" t="b">
        <v>0</v>
      </c>
      <c r="L74" s="387"/>
    </row>
    <row r="75" spans="2:20">
      <c r="B75" s="386"/>
      <c r="C75" s="410">
        <f>J71</f>
        <v>0</v>
      </c>
      <c r="D75" s="407" t="s">
        <v>120</v>
      </c>
      <c r="G75" s="406" t="b">
        <f>FALSE</f>
        <v>0</v>
      </c>
      <c r="L75" s="387"/>
    </row>
    <row r="76" spans="2:20">
      <c r="B76" s="386"/>
      <c r="D76" s="382" t="s">
        <v>82</v>
      </c>
      <c r="L76" s="387"/>
    </row>
    <row r="77" spans="2:20">
      <c r="B77" s="386"/>
      <c r="C77" s="395">
        <f>MIN(C73,C74,C75)</f>
        <v>0</v>
      </c>
      <c r="D77" s="804" t="s">
        <v>121</v>
      </c>
      <c r="E77" s="804"/>
      <c r="F77" s="805" t="s">
        <v>71</v>
      </c>
      <c r="G77" s="805"/>
      <c r="H77" s="805"/>
      <c r="I77" s="805"/>
      <c r="J77" s="410">
        <f>IF(G73=TRUE,C73,IF(G74=TRUE,C74,IF(G75=TRUE,C75,0)))</f>
        <v>0</v>
      </c>
      <c r="K77" s="440">
        <f>IF(J77=0,C77,J77)</f>
        <v>0</v>
      </c>
      <c r="L77" s="387"/>
    </row>
    <row r="78" spans="2:20">
      <c r="B78" s="386"/>
      <c r="L78" s="387"/>
    </row>
    <row r="79" spans="2:20">
      <c r="B79" s="386"/>
      <c r="H79" s="382" t="s">
        <v>109</v>
      </c>
      <c r="J79" s="419"/>
      <c r="L79" s="387"/>
    </row>
    <row r="80" spans="2:20">
      <c r="B80" s="412" t="s">
        <v>122</v>
      </c>
      <c r="D80" s="441" t="s">
        <v>111</v>
      </c>
      <c r="E80" s="796" t="s">
        <v>123</v>
      </c>
      <c r="F80" s="796"/>
      <c r="H80" s="382" t="s">
        <v>124</v>
      </c>
      <c r="J80" s="419"/>
      <c r="L80" s="387"/>
    </row>
    <row r="81" spans="2:16">
      <c r="B81" s="395" t="s">
        <v>114</v>
      </c>
      <c r="C81" s="390"/>
      <c r="D81" s="391" t="s">
        <v>125</v>
      </c>
      <c r="H81" s="382" t="s">
        <v>126</v>
      </c>
      <c r="J81" s="419">
        <f>J79-J80</f>
        <v>0</v>
      </c>
      <c r="L81" s="387"/>
    </row>
    <row r="82" spans="2:16">
      <c r="B82" s="442" t="s">
        <v>117</v>
      </c>
      <c r="C82" s="390"/>
      <c r="D82" s="391" t="s">
        <v>125</v>
      </c>
      <c r="E82" s="391"/>
      <c r="F82" s="391"/>
      <c r="G82" s="391"/>
      <c r="H82" s="391"/>
      <c r="I82" s="392"/>
      <c r="J82" s="444">
        <f>C82+C81*125%</f>
        <v>0</v>
      </c>
      <c r="K82" s="394" t="s">
        <v>61</v>
      </c>
      <c r="L82" s="445" t="b">
        <f>FALSE</f>
        <v>0</v>
      </c>
      <c r="M82" s="419"/>
    </row>
    <row r="83" spans="2:16">
      <c r="B83" s="386"/>
      <c r="C83" s="390"/>
      <c r="D83" s="382" t="s">
        <v>127</v>
      </c>
      <c r="I83" s="405"/>
      <c r="J83" s="444">
        <f>C83/12*125%</f>
        <v>0</v>
      </c>
      <c r="K83" s="401" t="s">
        <v>61</v>
      </c>
      <c r="L83" s="445" t="b">
        <f>FALSE</f>
        <v>0</v>
      </c>
      <c r="M83" s="419"/>
    </row>
    <row r="84" spans="2:16">
      <c r="B84" s="386"/>
      <c r="C84" s="410">
        <f>IF(L82=TRUE,(J82),IF(L83=TRUE,(J83),0))</f>
        <v>0</v>
      </c>
      <c r="D84" s="417" t="s">
        <v>128</v>
      </c>
      <c r="E84" s="417"/>
      <c r="F84" s="417"/>
      <c r="G84" s="417"/>
      <c r="H84" s="417"/>
      <c r="I84" s="446"/>
      <c r="J84" s="447"/>
      <c r="L84" s="387"/>
    </row>
    <row r="85" spans="2:16">
      <c r="B85" s="386"/>
      <c r="I85" s="447"/>
      <c r="J85" s="447"/>
      <c r="L85" s="387"/>
    </row>
    <row r="86" spans="2:16">
      <c r="B86" s="448" t="s">
        <v>129</v>
      </c>
      <c r="C86" s="382" t="s">
        <v>587</v>
      </c>
      <c r="I86" s="447"/>
      <c r="J86" s="447"/>
      <c r="L86" s="387"/>
    </row>
    <row r="87" spans="2:16">
      <c r="B87" s="386" t="s">
        <v>131</v>
      </c>
      <c r="C87" s="382" t="s">
        <v>588</v>
      </c>
      <c r="I87" s="447"/>
      <c r="J87" s="447"/>
      <c r="L87" s="387"/>
    </row>
    <row r="88" spans="2:16" ht="13.5" customHeight="1">
      <c r="B88" s="386" t="s">
        <v>133</v>
      </c>
      <c r="C88" s="390"/>
      <c r="D88" s="449" t="s">
        <v>134</v>
      </c>
      <c r="E88" s="399"/>
      <c r="F88" s="419"/>
      <c r="G88" s="390">
        <f>C88/12</f>
        <v>0</v>
      </c>
      <c r="H88" s="797" t="s">
        <v>135</v>
      </c>
      <c r="I88" s="797"/>
      <c r="J88" s="798" t="s">
        <v>136</v>
      </c>
      <c r="K88" s="798"/>
      <c r="L88" s="445" t="b">
        <f>FALSE</f>
        <v>0</v>
      </c>
      <c r="M88" s="419"/>
      <c r="P88" s="419" t="b">
        <v>0</v>
      </c>
    </row>
    <row r="89" spans="2:16">
      <c r="B89" s="386"/>
      <c r="C89" s="390"/>
      <c r="D89" s="450" t="s">
        <v>134</v>
      </c>
      <c r="E89" s="399"/>
      <c r="F89" s="419"/>
      <c r="G89" s="390">
        <f>SUM(C88+C89)/24</f>
        <v>0</v>
      </c>
      <c r="H89" s="799" t="s">
        <v>137</v>
      </c>
      <c r="I89" s="799"/>
      <c r="J89" s="798"/>
      <c r="K89" s="798"/>
      <c r="L89" s="445" t="b">
        <f>TRUE</f>
        <v>1</v>
      </c>
      <c r="M89" s="419"/>
      <c r="P89" s="419" t="b">
        <f>FALSE</f>
        <v>0</v>
      </c>
    </row>
    <row r="90" spans="2:16">
      <c r="B90" s="386"/>
      <c r="I90" s="447"/>
      <c r="J90" s="447"/>
      <c r="L90" s="451">
        <f>IF(L88=TRUE,G88,IF(L89=TRUE,G89,0))</f>
        <v>0</v>
      </c>
      <c r="M90" s="411"/>
      <c r="P90" s="452">
        <f>IF(P88=TRUE,G88,IF(P89=TRUE,G89,0))</f>
        <v>0</v>
      </c>
    </row>
    <row r="91" spans="2:16">
      <c r="B91" s="386"/>
      <c r="I91" s="447"/>
      <c r="J91" s="447"/>
      <c r="L91" s="387"/>
      <c r="P91" s="419" t="b">
        <f>FALSE</f>
        <v>0</v>
      </c>
    </row>
    <row r="92" spans="2:16">
      <c r="B92" s="800" t="s">
        <v>138</v>
      </c>
      <c r="C92" s="800"/>
      <c r="D92" s="453">
        <f>SUM(J21+C35+J48+J64+J77+C84)</f>
        <v>0</v>
      </c>
      <c r="I92" s="447"/>
      <c r="J92" s="447"/>
      <c r="L92" s="387"/>
    </row>
    <row r="93" spans="2:16">
      <c r="B93" s="454"/>
      <c r="C93" s="381"/>
      <c r="D93" s="381"/>
      <c r="E93" s="381"/>
      <c r="F93" s="381"/>
      <c r="G93" s="381"/>
      <c r="H93" s="381"/>
      <c r="I93" s="381"/>
      <c r="J93" s="381"/>
      <c r="K93" s="381"/>
      <c r="L93" s="455"/>
    </row>
    <row r="95" spans="2:16">
      <c r="B95" s="801" t="s">
        <v>139</v>
      </c>
      <c r="C95" s="801"/>
    </row>
    <row r="96" spans="2:16">
      <c r="B96" s="795"/>
      <c r="C96" s="795"/>
      <c r="D96" s="795"/>
      <c r="E96" s="795"/>
      <c r="F96" s="795"/>
      <c r="G96" s="795"/>
      <c r="H96" s="795"/>
      <c r="I96" s="795"/>
      <c r="J96" s="795"/>
      <c r="K96" s="795"/>
      <c r="L96" s="795"/>
      <c r="M96" s="456"/>
    </row>
    <row r="97" spans="2:13" ht="13.5" customHeight="1">
      <c r="B97" s="795"/>
      <c r="C97" s="795"/>
      <c r="D97" s="795"/>
      <c r="E97" s="795"/>
      <c r="F97" s="795"/>
      <c r="G97" s="795"/>
      <c r="H97" s="795"/>
      <c r="I97" s="795"/>
      <c r="J97" s="795"/>
      <c r="K97" s="795"/>
      <c r="L97" s="795"/>
      <c r="M97" s="456"/>
    </row>
    <row r="98" spans="2:13">
      <c r="B98" s="795"/>
      <c r="C98" s="795"/>
      <c r="D98" s="795"/>
      <c r="E98" s="795"/>
      <c r="F98" s="795"/>
      <c r="G98" s="795"/>
      <c r="H98" s="795"/>
      <c r="I98" s="795"/>
      <c r="J98" s="795"/>
      <c r="K98" s="795"/>
      <c r="L98" s="795"/>
      <c r="M98" s="456"/>
    </row>
    <row r="99" spans="2:13">
      <c r="B99" s="795"/>
      <c r="C99" s="795"/>
      <c r="D99" s="795"/>
      <c r="E99" s="795"/>
      <c r="F99" s="795"/>
      <c r="G99" s="795"/>
      <c r="H99" s="795"/>
      <c r="I99" s="795"/>
      <c r="J99" s="795"/>
      <c r="K99" s="795"/>
      <c r="L99" s="795"/>
      <c r="M99" s="456"/>
    </row>
    <row r="100" spans="2:13">
      <c r="B100" s="795"/>
      <c r="C100" s="795"/>
      <c r="D100" s="795"/>
      <c r="E100" s="795"/>
      <c r="F100" s="795"/>
      <c r="G100" s="795"/>
      <c r="H100" s="795"/>
      <c r="I100" s="795"/>
      <c r="J100" s="795"/>
      <c r="K100" s="795"/>
      <c r="L100" s="795"/>
      <c r="M100" s="456"/>
    </row>
    <row r="101" spans="2:13">
      <c r="B101" s="795"/>
      <c r="C101" s="795"/>
      <c r="D101" s="795"/>
      <c r="E101" s="795"/>
      <c r="F101" s="795"/>
      <c r="G101" s="795"/>
      <c r="H101" s="795"/>
      <c r="I101" s="795"/>
      <c r="J101" s="795"/>
      <c r="K101" s="795"/>
      <c r="L101" s="795"/>
      <c r="M101" s="456"/>
    </row>
    <row r="102" spans="2:13">
      <c r="B102" s="795"/>
      <c r="C102" s="795"/>
      <c r="D102" s="795"/>
      <c r="E102" s="795"/>
      <c r="F102" s="795"/>
      <c r="G102" s="795"/>
      <c r="H102" s="795"/>
      <c r="I102" s="795"/>
      <c r="J102" s="795"/>
      <c r="K102" s="795"/>
      <c r="L102" s="795"/>
      <c r="M102" s="456"/>
    </row>
    <row r="103" spans="2:13">
      <c r="B103" s="795"/>
      <c r="C103" s="795"/>
      <c r="D103" s="795"/>
      <c r="E103" s="795"/>
      <c r="F103" s="795"/>
      <c r="G103" s="795"/>
      <c r="H103" s="795"/>
      <c r="I103" s="795"/>
      <c r="J103" s="795"/>
      <c r="K103" s="795"/>
      <c r="L103" s="795"/>
      <c r="M103" s="456"/>
    </row>
  </sheetData>
  <sheetProtection selectLockedCells="1"/>
  <mergeCells count="39">
    <mergeCell ref="D2:J3"/>
    <mergeCell ref="C6:D6"/>
    <mergeCell ref="H6:I6"/>
    <mergeCell ref="J6:K6"/>
    <mergeCell ref="C7:D7"/>
    <mergeCell ref="J7:K7"/>
    <mergeCell ref="G53:H53"/>
    <mergeCell ref="J53:K53"/>
    <mergeCell ref="B9:L9"/>
    <mergeCell ref="J19:K19"/>
    <mergeCell ref="J20:L20"/>
    <mergeCell ref="F21:I21"/>
    <mergeCell ref="D35:E35"/>
    <mergeCell ref="F35:I35"/>
    <mergeCell ref="J35:K35"/>
    <mergeCell ref="J36:L36"/>
    <mergeCell ref="D38:G38"/>
    <mergeCell ref="H44:K45"/>
    <mergeCell ref="F48:I48"/>
    <mergeCell ref="D51:G51"/>
    <mergeCell ref="G54:H54"/>
    <mergeCell ref="J54:K54"/>
    <mergeCell ref="G55:H55"/>
    <mergeCell ref="J55:K55"/>
    <mergeCell ref="D64:E64"/>
    <mergeCell ref="F64:I64"/>
    <mergeCell ref="E67:F67"/>
    <mergeCell ref="H69:I69"/>
    <mergeCell ref="H70:I70"/>
    <mergeCell ref="H71:I71"/>
    <mergeCell ref="D77:E77"/>
    <mergeCell ref="F77:I77"/>
    <mergeCell ref="B96:L103"/>
    <mergeCell ref="E80:F80"/>
    <mergeCell ref="H88:I88"/>
    <mergeCell ref="J88:K89"/>
    <mergeCell ref="H89:I89"/>
    <mergeCell ref="B92:C92"/>
    <mergeCell ref="B95:C95"/>
  </mergeCells>
  <conditionalFormatting sqref="C73">
    <cfRule type="expression" dxfId="5" priority="1" stopIfTrue="1">
      <formula>ISERROR(C73)</formula>
    </cfRule>
  </conditionalFormatting>
  <dataValidations count="40">
    <dataValidation allowBlank="1" showInputMessage="1" showErrorMessage="1" prompt="Enter amount of Annual Expense" sqref="C88:C89" xr:uid="{00000000-0002-0000-0200-000000000000}">
      <formula1>0</formula1>
      <formula2>0</formula2>
    </dataValidation>
    <dataValidation allowBlank="1" showInputMessage="1" showErrorMessage="1" prompt="Enter amount from check or direct deposit and 1099.  Worksheet will provide monthly comparison average. Check the amount used to qualify, then enter the annual income from this source that is not taxed. The worksheet will apply a 25% adjustment and add to" sqref="B80" xr:uid="{00000000-0002-0000-0200-000001000000}">
      <formula1>0</formula1>
      <formula2>0</formula2>
    </dataValidation>
    <dataValidation allowBlank="1" showInputMessage="1" showErrorMessage="1" prompt="Enter income source, YTD, and previous earnings from W-2 or tax return." sqref="B67" xr:uid="{00000000-0002-0000-0200-000002000000}">
      <formula1>0</formula1>
      <formula2>0</formula2>
    </dataValidation>
    <dataValidation allowBlank="1" showInputMessage="1" showErrorMessage="1" prompt="Enter YTD and previous year's commission. Enter the business expense from previous 2 year's tax returns.  The worksheet will apply an expense calculation based upon previous years expenses for YTD income." sqref="B51" xr:uid="{00000000-0002-0000-0200-000003000000}">
      <formula1>0</formula1>
      <formula2>0</formula2>
    </dataValidation>
    <dataValidation allowBlank="1" showInputMessage="1" showErrorMessage="1" prompt="Enter Salary type for borrower, worksheet will calculate monthly income. Enter applicable data. The salary income should be used unless lower Y-T-D or past year income would suggest a more conservative approach.  Choose stable income." sqref="B24" xr:uid="{00000000-0002-0000-0200-000004000000}">
      <formula1>0</formula1>
      <formula2>0</formula2>
    </dataValidation>
    <dataValidation allowBlank="1" showInputMessage="1" showErrorMessage="1" prompt="Enter applicable information in fields.  The worksheet will automatically calculate the lowest income average. However, if a more reasonable approach should be used; utilize the check box next to that approach." sqref="B11" xr:uid="{00000000-0002-0000-0200-000005000000}">
      <formula1>0</formula1>
      <formula2>0</formula2>
    </dataValidation>
    <dataValidation allowBlank="1" showInputMessage="1" showErrorMessage="1" prompt="Break out Bonus/Overtime Income from borrowers total income.  Do NOT double count earnings under hourly or salary income sections.  Back out any bonus or overtime earnings from W-2s in those sections and include in bonus/overtime section." sqref="B38" xr:uid="{00000000-0002-0000-0200-000006000000}">
      <formula1>0</formula1>
      <formula2>0</formula2>
    </dataValidation>
    <dataValidation allowBlank="1" showInputMessage="1" showErrorMessage="1" prompt="Enter Income as Reflected on 1099" sqref="C83" xr:uid="{00000000-0002-0000-0200-000007000000}">
      <formula1>0</formula1>
      <formula2>0</formula2>
    </dataValidation>
    <dataValidation allowBlank="1" showInputMessage="1" showErrorMessage="1" prompt="Enter amount of Monthly Social Security Check or Direct Deposit Amount" sqref="C81:C82" xr:uid="{00000000-0002-0000-0200-000008000000}">
      <formula1>0</formula1>
      <formula2>0</formula2>
    </dataValidation>
    <dataValidation allowBlank="1" showInputMessage="1" showErrorMessage="1" prompt="selecting this checkbox will use this figure in the calculations" sqref="J11:J14 C16" xr:uid="{00000000-0002-0000-0200-000009000000}">
      <formula1>0</formula1>
      <formula2>0</formula2>
    </dataValidation>
    <dataValidation allowBlank="1" showInputMessage="1" showErrorMessage="1" prompt="Enter Other Income From W-2" sqref="C70:C71" xr:uid="{00000000-0002-0000-0200-00000A000000}">
      <formula1>0</formula1>
      <formula2>0</formula2>
    </dataValidation>
    <dataValidation allowBlank="1" showInputMessage="1" showErrorMessage="1" prompt="Enter the number of months reflected" sqref="G69:G71" xr:uid="{00000000-0002-0000-0200-00000B000000}">
      <formula1>0</formula1>
      <formula2>0</formula2>
    </dataValidation>
    <dataValidation allowBlank="1" showInputMessage="1" showErrorMessage="1" prompt="Enter Year-to-Date Income Amount" sqref="C68:C69" xr:uid="{00000000-0002-0000-0200-00000C000000}">
      <formula1>0</formula1>
      <formula2>0</formula2>
    </dataValidation>
    <dataValidation allowBlank="1" showInputMessage="1" showErrorMessage="1" prompt="Enter Prev. year Comm. Less any  Base salary" sqref="C55" xr:uid="{00000000-0002-0000-0200-00000D000000}">
      <formula1>0</formula1>
      <formula2>0</formula2>
    </dataValidation>
    <dataValidation allowBlank="1" showInputMessage="1" showErrorMessage="1" prompt="Enter the 2106 Expenses (if any)" sqref="I53:I55" xr:uid="{00000000-0002-0000-0200-00000E000000}">
      <formula1>0</formula1>
      <formula2>0</formula2>
    </dataValidation>
    <dataValidation allowBlank="1" showInputMessage="1" showErrorMessage="1" prompt="Enter Prev. Year Comm. Less any Base salary" sqref="C54" xr:uid="{00000000-0002-0000-0200-00000F000000}">
      <formula1>0</formula1>
      <formula2>0</formula2>
    </dataValidation>
    <dataValidation allowBlank="1" showInputMessage="1" showErrorMessage="1" prompt="Enter source of Other Income_x000a_" sqref="E67:F67 E80:F80" xr:uid="{00000000-0002-0000-0200-000010000000}">
      <formula1>0</formula1>
      <formula2>0</formula2>
    </dataValidation>
    <dataValidation allowBlank="1" showInputMessage="1" showErrorMessage="1" prompt="Deduct YTD Commission from Base" sqref="C53" xr:uid="{00000000-0002-0000-0200-000011000000}">
      <formula1>0</formula1>
      <formula2>0</formula2>
    </dataValidation>
    <dataValidation allowBlank="1" showInputMessage="1" showErrorMessage="1" prompt="Enter the Number of Months Reflected" sqref="G42" xr:uid="{00000000-0002-0000-0200-000012000000}">
      <formula1>0</formula1>
      <formula2>0</formula2>
    </dataValidation>
    <dataValidation allowBlank="1" showInputMessage="1" showErrorMessage="1" prompt="Deduct Bonus/OT from annual Base Salary" sqref="C41:C42" xr:uid="{00000000-0002-0000-0200-000013000000}">
      <formula1>0</formula1>
      <formula2>0</formula2>
    </dataValidation>
    <dataValidation allowBlank="1" showInputMessage="1" showErrorMessage="1" prompt="Enter Number of months reflected" sqref="G40:G41" xr:uid="{00000000-0002-0000-0200-000014000000}">
      <formula1>0</formula1>
      <formula2>0</formula2>
    </dataValidation>
    <dataValidation allowBlank="1" showInputMessage="1" showErrorMessage="1" prompt="Deduct YTD Bonus/OT from Base Salary" sqref="C40" xr:uid="{00000000-0002-0000-0200-000015000000}">
      <formula1>0</formula1>
      <formula2>0</formula2>
    </dataValidation>
    <dataValidation allowBlank="1" showInputMessage="1" showErrorMessage="1" prompt="Enter Number of Months reflected by W-2" sqref="G32:G33" xr:uid="{00000000-0002-0000-0200-000016000000}">
      <formula1>0</formula1>
      <formula2>0</formula2>
    </dataValidation>
    <dataValidation allowBlank="1" showInputMessage="1" showErrorMessage="1" prompt="Enter W-2 Income" sqref="C32:C33" xr:uid="{00000000-0002-0000-0200-000017000000}">
      <formula1>0</formula1>
      <formula2>0</formula2>
    </dataValidation>
    <dataValidation allowBlank="1" showInputMessage="1" showErrorMessage="1" prompt="Enter Number of Months reflected on Pay Stub" sqref="G31" xr:uid="{00000000-0002-0000-0200-000018000000}">
      <formula1>0</formula1>
      <formula2>0</formula2>
    </dataValidation>
    <dataValidation allowBlank="1" showInputMessage="1" showErrorMessage="1" prompt="Enter Borrower's Employer" sqref="C7:D7" xr:uid="{00000000-0002-0000-0200-000019000000}">
      <formula1>0</formula1>
      <formula2>0</formula2>
    </dataValidation>
    <dataValidation allowBlank="1" showInputMessage="1" showErrorMessage="1" prompt="Enter Borrower's Name" sqref="C6:D6" xr:uid="{00000000-0002-0000-0200-00001A000000}">
      <formula1>0</formula1>
      <formula2>0</formula2>
    </dataValidation>
    <dataValidation allowBlank="1" showInputMessage="1" showErrorMessage="1" prompt="Enter Tax Year" sqref="E13:E14 E32:E33 E70:E71 E88:E89" xr:uid="{00000000-0002-0000-0200-00001B000000}">
      <formula1>0</formula1>
      <formula2>0</formula2>
    </dataValidation>
    <dataValidation allowBlank="1" showInputMessage="1" showErrorMessage="1" prompt="Enter Year to Date Salary as reflected on Pay Stub" sqref="C31" xr:uid="{00000000-0002-0000-0200-00001C000000}">
      <formula1>0</formula1>
      <formula2>0</formula2>
    </dataValidation>
    <dataValidation allowBlank="1" showInputMessage="1" showErrorMessage="1" prompt="If Paid Weekly enter Weekly Salary" sqref="C29" xr:uid="{00000000-0002-0000-0200-00001D000000}">
      <formula1>0</formula1>
      <formula2>0</formula2>
    </dataValidation>
    <dataValidation allowBlank="1" showInputMessage="1" showErrorMessage="1" prompt="If paid Bi-Monthly enter Bi-Monthly Salary" sqref="C28" xr:uid="{00000000-0002-0000-0200-00001E000000}">
      <formula1>0</formula1>
      <formula2>0</formula2>
    </dataValidation>
    <dataValidation allowBlank="1" showInputMessage="1" showErrorMessage="1" prompt="If paid Bi-Weekly Enter Bi-Weekly salary" sqref="C27" xr:uid="{00000000-0002-0000-0200-00001F000000}">
      <formula1>0</formula1>
      <formula2>0</formula2>
    </dataValidation>
    <dataValidation allowBlank="1" showInputMessage="1" showErrorMessage="1" prompt="If paid monthly enter Monthly Salary" sqref="C26 G88:G89" xr:uid="{00000000-0002-0000-0200-000020000000}">
      <formula1>0</formula1>
      <formula2>0</formula2>
    </dataValidation>
    <dataValidation allowBlank="1" showInputMessage="1" showErrorMessage="1" prompt="Enter Number of months worked for this Tax Year" sqref="G13:G14" xr:uid="{00000000-0002-0000-0200-000021000000}">
      <formula1>0</formula1>
      <formula2>0</formula2>
    </dataValidation>
    <dataValidation allowBlank="1" showInputMessage="1" showErrorMessage="1" prompt="Enter Salary from W-2" sqref="C13:C14" xr:uid="{00000000-0002-0000-0200-000022000000}">
      <formula1>0</formula1>
      <formula2>0</formula2>
    </dataValidation>
    <dataValidation allowBlank="1" showInputMessage="1" showErrorMessage="1" prompt="Enter The Number of Months" sqref="G12" xr:uid="{00000000-0002-0000-0200-000023000000}">
      <formula1>0</formula1>
      <formula2>0</formula2>
    </dataValidation>
    <dataValidation allowBlank="1" showInputMessage="1" showErrorMessage="1" prompt="Enter Year-to-Date Earnings Reflected on Pay Stub" sqref="C12" xr:uid="{00000000-0002-0000-0200-000024000000}">
      <formula1>0</formula1>
      <formula2>0</formula2>
    </dataValidation>
    <dataValidation allowBlank="1" showInputMessage="1" showErrorMessage="1" prompt="Enter Number of Hours worked Per week" sqref="G11" xr:uid="{00000000-0002-0000-0200-000025000000}">
      <formula1>0</formula1>
      <formula2>0</formula2>
    </dataValidation>
    <dataValidation allowBlank="1" showInputMessage="1" showErrorMessage="1" prompt="Enter GMAC Loan Number" sqref="J6:K6" xr:uid="{00000000-0002-0000-0200-000026000000}">
      <formula1>0</formula1>
      <formula2>0</formula2>
    </dataValidation>
    <dataValidation allowBlank="1" showInputMessage="1" showErrorMessage="1" prompt="Enter the Hourly Pay Rate" sqref="C11" xr:uid="{00000000-0002-0000-0200-000027000000}">
      <formula1>0</formula1>
      <formula2>0</formula2>
    </dataValidation>
  </dataValidations>
  <pageMargins left="0.7" right="0.7" top="0.75" bottom="0.75" header="0.51180555555555551" footer="0.51180555555555551"/>
  <pageSetup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84" r:id="rId4" name="Check Box 1">
              <controlPr defaultSize="0" autoFill="0" autoLine="0" autoPict="0">
                <anchor moveWithCells="1" sizeWithCells="1">
                  <from>
                    <xdr:col>1</xdr:col>
                    <xdr:colOff>1447800</xdr:colOff>
                    <xdr:row>16</xdr:row>
                    <xdr:rowOff>0</xdr:rowOff>
                  </from>
                  <to>
                    <xdr:col>1</xdr:col>
                    <xdr:colOff>1914525</xdr:colOff>
                    <xdr:row>17</xdr:row>
                    <xdr:rowOff>95250</xdr:rowOff>
                  </to>
                </anchor>
              </controlPr>
            </control>
          </mc:Choice>
        </mc:AlternateContent>
        <mc:AlternateContent xmlns:mc="http://schemas.openxmlformats.org/markup-compatibility/2006">
          <mc:Choice Requires="x14">
            <control shapeId="3085" r:id="rId5" name="Check Box 2">
              <controlPr defaultSize="0" autoFill="0" autoLine="0" autoPict="0">
                <anchor moveWithCells="1" sizeWithCells="1">
                  <from>
                    <xdr:col>1</xdr:col>
                    <xdr:colOff>1447800</xdr:colOff>
                    <xdr:row>16</xdr:row>
                    <xdr:rowOff>200025</xdr:rowOff>
                  </from>
                  <to>
                    <xdr:col>1</xdr:col>
                    <xdr:colOff>1914525</xdr:colOff>
                    <xdr:row>18</xdr:row>
                    <xdr:rowOff>85725</xdr:rowOff>
                  </to>
                </anchor>
              </controlPr>
            </control>
          </mc:Choice>
        </mc:AlternateContent>
        <mc:AlternateContent xmlns:mc="http://schemas.openxmlformats.org/markup-compatibility/2006">
          <mc:Choice Requires="x14">
            <control shapeId="3086" r:id="rId6" name="Check Box 3">
              <controlPr defaultSize="0" autoFill="0" autoLine="0" autoPict="0">
                <anchor moveWithCells="1" sizeWithCells="1">
                  <from>
                    <xdr:col>1</xdr:col>
                    <xdr:colOff>1447800</xdr:colOff>
                    <xdr:row>18</xdr:row>
                    <xdr:rowOff>0</xdr:rowOff>
                  </from>
                  <to>
                    <xdr:col>1</xdr:col>
                    <xdr:colOff>1914525</xdr:colOff>
                    <xdr:row>19</xdr:row>
                    <xdr:rowOff>95250</xdr:rowOff>
                  </to>
                </anchor>
              </controlPr>
            </control>
          </mc:Choice>
        </mc:AlternateContent>
        <mc:AlternateContent xmlns:mc="http://schemas.openxmlformats.org/markup-compatibility/2006">
          <mc:Choice Requires="x14">
            <control shapeId="3087" r:id="rId7" name="Check Box 4">
              <controlPr defaultSize="0" autoFill="0" autoLine="0" autoPict="0">
                <anchor moveWithCells="1" sizeWithCells="1">
                  <from>
                    <xdr:col>1</xdr:col>
                    <xdr:colOff>1400175</xdr:colOff>
                    <xdr:row>42</xdr:row>
                    <xdr:rowOff>190500</xdr:rowOff>
                  </from>
                  <to>
                    <xdr:col>1</xdr:col>
                    <xdr:colOff>1876425</xdr:colOff>
                    <xdr:row>44</xdr:row>
                    <xdr:rowOff>66675</xdr:rowOff>
                  </to>
                </anchor>
              </controlPr>
            </control>
          </mc:Choice>
        </mc:AlternateContent>
        <mc:AlternateContent xmlns:mc="http://schemas.openxmlformats.org/markup-compatibility/2006">
          <mc:Choice Requires="x14">
            <control shapeId="3088" r:id="rId8" name="Check Box 5">
              <controlPr defaultSize="0" autoFill="0" autoLine="0" autoPict="0">
                <anchor moveWithCells="1" sizeWithCells="1">
                  <from>
                    <xdr:col>1</xdr:col>
                    <xdr:colOff>1400175</xdr:colOff>
                    <xdr:row>44</xdr:row>
                    <xdr:rowOff>0</xdr:rowOff>
                  </from>
                  <to>
                    <xdr:col>1</xdr:col>
                    <xdr:colOff>1876425</xdr:colOff>
                    <xdr:row>45</xdr:row>
                    <xdr:rowOff>95250</xdr:rowOff>
                  </to>
                </anchor>
              </controlPr>
            </control>
          </mc:Choice>
        </mc:AlternateContent>
        <mc:AlternateContent xmlns:mc="http://schemas.openxmlformats.org/markup-compatibility/2006">
          <mc:Choice Requires="x14">
            <control shapeId="3089" r:id="rId9" name="Check Box 6">
              <controlPr defaultSize="0" autoFill="0" autoLine="0" autoPict="0">
                <anchor moveWithCells="1" sizeWithCells="1">
                  <from>
                    <xdr:col>1</xdr:col>
                    <xdr:colOff>1400175</xdr:colOff>
                    <xdr:row>44</xdr:row>
                    <xdr:rowOff>200025</xdr:rowOff>
                  </from>
                  <to>
                    <xdr:col>1</xdr:col>
                    <xdr:colOff>1876425</xdr:colOff>
                    <xdr:row>46</xdr:row>
                    <xdr:rowOff>85725</xdr:rowOff>
                  </to>
                </anchor>
              </controlPr>
            </control>
          </mc:Choice>
        </mc:AlternateContent>
        <mc:AlternateContent xmlns:mc="http://schemas.openxmlformats.org/markup-compatibility/2006">
          <mc:Choice Requires="x14">
            <control shapeId="3090" r:id="rId10" name="Check Box 7">
              <controlPr defaultSize="0" autoFill="0" autoLine="0" autoPict="0">
                <anchor moveWithCells="1" sizeWithCells="1">
                  <from>
                    <xdr:col>1</xdr:col>
                    <xdr:colOff>1447800</xdr:colOff>
                    <xdr:row>15</xdr:row>
                    <xdr:rowOff>0</xdr:rowOff>
                  </from>
                  <to>
                    <xdr:col>1</xdr:col>
                    <xdr:colOff>1914525</xdr:colOff>
                    <xdr:row>16</xdr:row>
                    <xdr:rowOff>95250</xdr:rowOff>
                  </to>
                </anchor>
              </controlPr>
            </control>
          </mc:Choice>
        </mc:AlternateContent>
        <mc:AlternateContent xmlns:mc="http://schemas.openxmlformats.org/markup-compatibility/2006">
          <mc:Choice Requires="x14">
            <control shapeId="3091" r:id="rId11" name="Check Box 8">
              <controlPr defaultSize="0" autoFill="0" autoLine="0" autoPict="0">
                <anchor moveWithCells="1" sizeWithCells="1">
                  <from>
                    <xdr:col>1</xdr:col>
                    <xdr:colOff>1714500</xdr:colOff>
                    <xdr:row>58</xdr:row>
                    <xdr:rowOff>171450</xdr:rowOff>
                  </from>
                  <to>
                    <xdr:col>1</xdr:col>
                    <xdr:colOff>2181225</xdr:colOff>
                    <xdr:row>60</xdr:row>
                    <xdr:rowOff>57150</xdr:rowOff>
                  </to>
                </anchor>
              </controlPr>
            </control>
          </mc:Choice>
        </mc:AlternateContent>
        <mc:AlternateContent xmlns:mc="http://schemas.openxmlformats.org/markup-compatibility/2006">
          <mc:Choice Requires="x14">
            <control shapeId="3092" r:id="rId12" name="Check Box 9">
              <controlPr defaultSize="0" autoFill="0" autoLine="0" autoPict="0">
                <anchor moveWithCells="1" sizeWithCells="1">
                  <from>
                    <xdr:col>1</xdr:col>
                    <xdr:colOff>1447800</xdr:colOff>
                    <xdr:row>71</xdr:row>
                    <xdr:rowOff>200025</xdr:rowOff>
                  </from>
                  <to>
                    <xdr:col>1</xdr:col>
                    <xdr:colOff>1914525</xdr:colOff>
                    <xdr:row>73</xdr:row>
                    <xdr:rowOff>85725</xdr:rowOff>
                  </to>
                </anchor>
              </controlPr>
            </control>
          </mc:Choice>
        </mc:AlternateContent>
        <mc:AlternateContent xmlns:mc="http://schemas.openxmlformats.org/markup-compatibility/2006">
          <mc:Choice Requires="x14">
            <control shapeId="3093" r:id="rId13" name="Check Box 10">
              <controlPr defaultSize="0" autoFill="0" autoLine="0" autoPict="0">
                <anchor moveWithCells="1" sizeWithCells="1">
                  <from>
                    <xdr:col>1</xdr:col>
                    <xdr:colOff>1447800</xdr:colOff>
                    <xdr:row>72</xdr:row>
                    <xdr:rowOff>190500</xdr:rowOff>
                  </from>
                  <to>
                    <xdr:col>1</xdr:col>
                    <xdr:colOff>1914525</xdr:colOff>
                    <xdr:row>74</xdr:row>
                    <xdr:rowOff>66675</xdr:rowOff>
                  </to>
                </anchor>
              </controlPr>
            </control>
          </mc:Choice>
        </mc:AlternateContent>
        <mc:AlternateContent xmlns:mc="http://schemas.openxmlformats.org/markup-compatibility/2006">
          <mc:Choice Requires="x14">
            <control shapeId="3094" r:id="rId14" name="Check Box 11">
              <controlPr defaultSize="0" autoFill="0" autoLine="0" autoPict="0">
                <anchor moveWithCells="1" sizeWithCells="1">
                  <from>
                    <xdr:col>1</xdr:col>
                    <xdr:colOff>1447800</xdr:colOff>
                    <xdr:row>73</xdr:row>
                    <xdr:rowOff>171450</xdr:rowOff>
                  </from>
                  <to>
                    <xdr:col>1</xdr:col>
                    <xdr:colOff>1914525</xdr:colOff>
                    <xdr:row>75</xdr:row>
                    <xdr:rowOff>57150</xdr:rowOff>
                  </to>
                </anchor>
              </controlPr>
            </control>
          </mc:Choice>
        </mc:AlternateContent>
        <mc:AlternateContent xmlns:mc="http://schemas.openxmlformats.org/markup-compatibility/2006">
          <mc:Choice Requires="x14">
            <control shapeId="3095" r:id="rId15" name="Check Box 12">
              <controlPr defaultSize="0" autoFill="0" autoLine="0" autoPict="0">
                <anchor moveWithCells="1" sizeWithCells="1">
                  <from>
                    <xdr:col>1</xdr:col>
                    <xdr:colOff>1447800</xdr:colOff>
                    <xdr:row>24</xdr:row>
                    <xdr:rowOff>200025</xdr:rowOff>
                  </from>
                  <to>
                    <xdr:col>1</xdr:col>
                    <xdr:colOff>1914525</xdr:colOff>
                    <xdr:row>26</xdr:row>
                    <xdr:rowOff>85725</xdr:rowOff>
                  </to>
                </anchor>
              </controlPr>
            </control>
          </mc:Choice>
        </mc:AlternateContent>
        <mc:AlternateContent xmlns:mc="http://schemas.openxmlformats.org/markup-compatibility/2006">
          <mc:Choice Requires="x14">
            <control shapeId="3096" r:id="rId16" name="Check Box 13">
              <controlPr defaultSize="0" autoFill="0" autoLine="0" autoPict="0">
                <anchor moveWithCells="1" sizeWithCells="1">
                  <from>
                    <xdr:col>1</xdr:col>
                    <xdr:colOff>1447800</xdr:colOff>
                    <xdr:row>25</xdr:row>
                    <xdr:rowOff>200025</xdr:rowOff>
                  </from>
                  <to>
                    <xdr:col>1</xdr:col>
                    <xdr:colOff>1914525</xdr:colOff>
                    <xdr:row>27</xdr:row>
                    <xdr:rowOff>85725</xdr:rowOff>
                  </to>
                </anchor>
              </controlPr>
            </control>
          </mc:Choice>
        </mc:AlternateContent>
        <mc:AlternateContent xmlns:mc="http://schemas.openxmlformats.org/markup-compatibility/2006">
          <mc:Choice Requires="x14">
            <control shapeId="3097" r:id="rId17" name="Check Box 14">
              <controlPr defaultSize="0" autoFill="0" autoLine="0" autoPict="0">
                <anchor moveWithCells="1" sizeWithCells="1">
                  <from>
                    <xdr:col>1</xdr:col>
                    <xdr:colOff>1447800</xdr:colOff>
                    <xdr:row>26</xdr:row>
                    <xdr:rowOff>200025</xdr:rowOff>
                  </from>
                  <to>
                    <xdr:col>1</xdr:col>
                    <xdr:colOff>1914525</xdr:colOff>
                    <xdr:row>28</xdr:row>
                    <xdr:rowOff>85725</xdr:rowOff>
                  </to>
                </anchor>
              </controlPr>
            </control>
          </mc:Choice>
        </mc:AlternateContent>
        <mc:AlternateContent xmlns:mc="http://schemas.openxmlformats.org/markup-compatibility/2006">
          <mc:Choice Requires="x14">
            <control shapeId="3098" r:id="rId18" name="Check Box 15">
              <controlPr defaultSize="0" autoFill="0" autoLine="0" autoPict="0">
                <anchor moveWithCells="1" sizeWithCells="1">
                  <from>
                    <xdr:col>1</xdr:col>
                    <xdr:colOff>1447800</xdr:colOff>
                    <xdr:row>27</xdr:row>
                    <xdr:rowOff>200025</xdr:rowOff>
                  </from>
                  <to>
                    <xdr:col>1</xdr:col>
                    <xdr:colOff>1914525</xdr:colOff>
                    <xdr:row>29</xdr:row>
                    <xdr:rowOff>85725</xdr:rowOff>
                  </to>
                </anchor>
              </controlPr>
            </control>
          </mc:Choice>
        </mc:AlternateContent>
        <mc:AlternateContent xmlns:mc="http://schemas.openxmlformats.org/markup-compatibility/2006">
          <mc:Choice Requires="x14">
            <control shapeId="3099" r:id="rId19" name="Check Box 16">
              <controlPr defaultSize="0" autoFill="0" autoLine="0" autoPict="0">
                <anchor moveWithCells="1" sizeWithCells="1">
                  <from>
                    <xdr:col>1</xdr:col>
                    <xdr:colOff>1447800</xdr:colOff>
                    <xdr:row>29</xdr:row>
                    <xdr:rowOff>200025</xdr:rowOff>
                  </from>
                  <to>
                    <xdr:col>1</xdr:col>
                    <xdr:colOff>1914525</xdr:colOff>
                    <xdr:row>31</xdr:row>
                    <xdr:rowOff>85725</xdr:rowOff>
                  </to>
                </anchor>
              </controlPr>
            </control>
          </mc:Choice>
        </mc:AlternateContent>
        <mc:AlternateContent xmlns:mc="http://schemas.openxmlformats.org/markup-compatibility/2006">
          <mc:Choice Requires="x14">
            <control shapeId="3100" r:id="rId20" name="Check Box 17">
              <controlPr defaultSize="0" autoFill="0" autoLine="0" autoPict="0">
                <anchor moveWithCells="1" sizeWithCells="1">
                  <from>
                    <xdr:col>1</xdr:col>
                    <xdr:colOff>1447800</xdr:colOff>
                    <xdr:row>31</xdr:row>
                    <xdr:rowOff>0</xdr:rowOff>
                  </from>
                  <to>
                    <xdr:col>1</xdr:col>
                    <xdr:colOff>1914525</xdr:colOff>
                    <xdr:row>32</xdr:row>
                    <xdr:rowOff>95250</xdr:rowOff>
                  </to>
                </anchor>
              </controlPr>
            </control>
          </mc:Choice>
        </mc:AlternateContent>
        <mc:AlternateContent xmlns:mc="http://schemas.openxmlformats.org/markup-compatibility/2006">
          <mc:Choice Requires="x14">
            <control shapeId="3101" r:id="rId21" name="Check Box 18">
              <controlPr defaultSize="0" autoFill="0" autoLine="0" autoPict="0">
                <anchor moveWithCells="1" sizeWithCells="1">
                  <from>
                    <xdr:col>1</xdr:col>
                    <xdr:colOff>1447800</xdr:colOff>
                    <xdr:row>32</xdr:row>
                    <xdr:rowOff>0</xdr:rowOff>
                  </from>
                  <to>
                    <xdr:col>1</xdr:col>
                    <xdr:colOff>1914525</xdr:colOff>
                    <xdr:row>33</xdr:row>
                    <xdr:rowOff>95250</xdr:rowOff>
                  </to>
                </anchor>
              </controlPr>
            </control>
          </mc:Choice>
        </mc:AlternateContent>
        <mc:AlternateContent xmlns:mc="http://schemas.openxmlformats.org/markup-compatibility/2006">
          <mc:Choice Requires="x14">
            <control shapeId="3102" r:id="rId22" name="Check Box 19">
              <controlPr defaultSize="0" autoFill="0" autoLine="0" autoPict="0">
                <anchor moveWithCells="1" sizeWithCells="1">
                  <from>
                    <xdr:col>1</xdr:col>
                    <xdr:colOff>1533525</xdr:colOff>
                    <xdr:row>81</xdr:row>
                    <xdr:rowOff>171450</xdr:rowOff>
                  </from>
                  <to>
                    <xdr:col>1</xdr:col>
                    <xdr:colOff>2000250</xdr:colOff>
                    <xdr:row>83</xdr:row>
                    <xdr:rowOff>57150</xdr:rowOff>
                  </to>
                </anchor>
              </controlPr>
            </control>
          </mc:Choice>
        </mc:AlternateContent>
        <mc:AlternateContent xmlns:mc="http://schemas.openxmlformats.org/markup-compatibility/2006">
          <mc:Choice Requires="x14">
            <control shapeId="3103" r:id="rId23" name="Check Box 20">
              <controlPr defaultSize="0" autoFill="0" autoLine="0" autoPict="0">
                <anchor moveWithCells="1" sizeWithCells="1">
                  <from>
                    <xdr:col>1</xdr:col>
                    <xdr:colOff>1447800</xdr:colOff>
                    <xdr:row>16</xdr:row>
                    <xdr:rowOff>0</xdr:rowOff>
                  </from>
                  <to>
                    <xdr:col>1</xdr:col>
                    <xdr:colOff>1914525</xdr:colOff>
                    <xdr:row>17</xdr:row>
                    <xdr:rowOff>95250</xdr:rowOff>
                  </to>
                </anchor>
              </controlPr>
            </control>
          </mc:Choice>
        </mc:AlternateContent>
        <mc:AlternateContent xmlns:mc="http://schemas.openxmlformats.org/markup-compatibility/2006">
          <mc:Choice Requires="x14">
            <control shapeId="3104" r:id="rId24" name="Check Box 21">
              <controlPr defaultSize="0" autoFill="0" autoLine="0" autoPict="0">
                <anchor moveWithCells="1" sizeWithCells="1">
                  <from>
                    <xdr:col>1</xdr:col>
                    <xdr:colOff>1447800</xdr:colOff>
                    <xdr:row>16</xdr:row>
                    <xdr:rowOff>200025</xdr:rowOff>
                  </from>
                  <to>
                    <xdr:col>1</xdr:col>
                    <xdr:colOff>1914525</xdr:colOff>
                    <xdr:row>18</xdr:row>
                    <xdr:rowOff>85725</xdr:rowOff>
                  </to>
                </anchor>
              </controlPr>
            </control>
          </mc:Choice>
        </mc:AlternateContent>
        <mc:AlternateContent xmlns:mc="http://schemas.openxmlformats.org/markup-compatibility/2006">
          <mc:Choice Requires="x14">
            <control shapeId="3105" r:id="rId25" name="Check Box 22">
              <controlPr defaultSize="0" autoFill="0" autoLine="0" autoPict="0">
                <anchor moveWithCells="1" sizeWithCells="1">
                  <from>
                    <xdr:col>1</xdr:col>
                    <xdr:colOff>1447800</xdr:colOff>
                    <xdr:row>18</xdr:row>
                    <xdr:rowOff>0</xdr:rowOff>
                  </from>
                  <to>
                    <xdr:col>1</xdr:col>
                    <xdr:colOff>1914525</xdr:colOff>
                    <xdr:row>19</xdr:row>
                    <xdr:rowOff>95250</xdr:rowOff>
                  </to>
                </anchor>
              </controlPr>
            </control>
          </mc:Choice>
        </mc:AlternateContent>
        <mc:AlternateContent xmlns:mc="http://schemas.openxmlformats.org/markup-compatibility/2006">
          <mc:Choice Requires="x14">
            <control shapeId="3106" r:id="rId26" name="Check Box 23">
              <controlPr defaultSize="0" autoFill="0" autoLine="0" autoPict="0">
                <anchor moveWithCells="1" sizeWithCells="1">
                  <from>
                    <xdr:col>1</xdr:col>
                    <xdr:colOff>1400175</xdr:colOff>
                    <xdr:row>42</xdr:row>
                    <xdr:rowOff>190500</xdr:rowOff>
                  </from>
                  <to>
                    <xdr:col>1</xdr:col>
                    <xdr:colOff>1876425</xdr:colOff>
                    <xdr:row>44</xdr:row>
                    <xdr:rowOff>66675</xdr:rowOff>
                  </to>
                </anchor>
              </controlPr>
            </control>
          </mc:Choice>
        </mc:AlternateContent>
        <mc:AlternateContent xmlns:mc="http://schemas.openxmlformats.org/markup-compatibility/2006">
          <mc:Choice Requires="x14">
            <control shapeId="3107" r:id="rId27" name="Check Box 24">
              <controlPr defaultSize="0" autoFill="0" autoLine="0" autoPict="0">
                <anchor moveWithCells="1" sizeWithCells="1">
                  <from>
                    <xdr:col>1</xdr:col>
                    <xdr:colOff>1400175</xdr:colOff>
                    <xdr:row>44</xdr:row>
                    <xdr:rowOff>0</xdr:rowOff>
                  </from>
                  <to>
                    <xdr:col>1</xdr:col>
                    <xdr:colOff>1876425</xdr:colOff>
                    <xdr:row>45</xdr:row>
                    <xdr:rowOff>95250</xdr:rowOff>
                  </to>
                </anchor>
              </controlPr>
            </control>
          </mc:Choice>
        </mc:AlternateContent>
        <mc:AlternateContent xmlns:mc="http://schemas.openxmlformats.org/markup-compatibility/2006">
          <mc:Choice Requires="x14">
            <control shapeId="3108" r:id="rId28" name="Check Box 25">
              <controlPr defaultSize="0" autoFill="0" autoLine="0" autoPict="0">
                <anchor moveWithCells="1" sizeWithCells="1">
                  <from>
                    <xdr:col>1</xdr:col>
                    <xdr:colOff>1400175</xdr:colOff>
                    <xdr:row>44</xdr:row>
                    <xdr:rowOff>200025</xdr:rowOff>
                  </from>
                  <to>
                    <xdr:col>1</xdr:col>
                    <xdr:colOff>1876425</xdr:colOff>
                    <xdr:row>46</xdr:row>
                    <xdr:rowOff>85725</xdr:rowOff>
                  </to>
                </anchor>
              </controlPr>
            </control>
          </mc:Choice>
        </mc:AlternateContent>
        <mc:AlternateContent xmlns:mc="http://schemas.openxmlformats.org/markup-compatibility/2006">
          <mc:Choice Requires="x14">
            <control shapeId="3109" r:id="rId29" name="Check Box 26">
              <controlPr defaultSize="0" autoFill="0" autoLine="0" autoPict="0">
                <anchor moveWithCells="1" sizeWithCells="1">
                  <from>
                    <xdr:col>1</xdr:col>
                    <xdr:colOff>1447800</xdr:colOff>
                    <xdr:row>15</xdr:row>
                    <xdr:rowOff>0</xdr:rowOff>
                  </from>
                  <to>
                    <xdr:col>1</xdr:col>
                    <xdr:colOff>1914525</xdr:colOff>
                    <xdr:row>16</xdr:row>
                    <xdr:rowOff>95250</xdr:rowOff>
                  </to>
                </anchor>
              </controlPr>
            </control>
          </mc:Choice>
        </mc:AlternateContent>
        <mc:AlternateContent xmlns:mc="http://schemas.openxmlformats.org/markup-compatibility/2006">
          <mc:Choice Requires="x14">
            <control shapeId="3110" r:id="rId30" name="Check Box 27">
              <controlPr defaultSize="0" autoFill="0" autoLine="0" autoPict="0">
                <anchor moveWithCells="1" sizeWithCells="1">
                  <from>
                    <xdr:col>1</xdr:col>
                    <xdr:colOff>1714500</xdr:colOff>
                    <xdr:row>56</xdr:row>
                    <xdr:rowOff>66675</xdr:rowOff>
                  </from>
                  <to>
                    <xdr:col>1</xdr:col>
                    <xdr:colOff>2181225</xdr:colOff>
                    <xdr:row>58</xdr:row>
                    <xdr:rowOff>114300</xdr:rowOff>
                  </to>
                </anchor>
              </controlPr>
            </control>
          </mc:Choice>
        </mc:AlternateContent>
        <mc:AlternateContent xmlns:mc="http://schemas.openxmlformats.org/markup-compatibility/2006">
          <mc:Choice Requires="x14">
            <control shapeId="3111" r:id="rId31" name="Check Box 28">
              <controlPr defaultSize="0" autoFill="0" autoLine="0" autoPict="0">
                <anchor moveWithCells="1" sizeWithCells="1">
                  <from>
                    <xdr:col>1</xdr:col>
                    <xdr:colOff>1714500</xdr:colOff>
                    <xdr:row>57</xdr:row>
                    <xdr:rowOff>133350</xdr:rowOff>
                  </from>
                  <to>
                    <xdr:col>2</xdr:col>
                    <xdr:colOff>142875</xdr:colOff>
                    <xdr:row>59</xdr:row>
                    <xdr:rowOff>38100</xdr:rowOff>
                  </to>
                </anchor>
              </controlPr>
            </control>
          </mc:Choice>
        </mc:AlternateContent>
        <mc:AlternateContent xmlns:mc="http://schemas.openxmlformats.org/markup-compatibility/2006">
          <mc:Choice Requires="x14">
            <control shapeId="3112" r:id="rId32" name="Check Box 29">
              <controlPr defaultSize="0" autoFill="0" autoLine="0" autoPict="0">
                <anchor moveWithCells="1" sizeWithCells="1">
                  <from>
                    <xdr:col>1</xdr:col>
                    <xdr:colOff>1447800</xdr:colOff>
                    <xdr:row>71</xdr:row>
                    <xdr:rowOff>200025</xdr:rowOff>
                  </from>
                  <to>
                    <xdr:col>1</xdr:col>
                    <xdr:colOff>1914525</xdr:colOff>
                    <xdr:row>73</xdr:row>
                    <xdr:rowOff>85725</xdr:rowOff>
                  </to>
                </anchor>
              </controlPr>
            </control>
          </mc:Choice>
        </mc:AlternateContent>
        <mc:AlternateContent xmlns:mc="http://schemas.openxmlformats.org/markup-compatibility/2006">
          <mc:Choice Requires="x14">
            <control shapeId="3113" r:id="rId33" name="Check Box 30">
              <controlPr defaultSize="0" autoFill="0" autoLine="0" autoPict="0">
                <anchor moveWithCells="1" sizeWithCells="1">
                  <from>
                    <xdr:col>1</xdr:col>
                    <xdr:colOff>1447800</xdr:colOff>
                    <xdr:row>72</xdr:row>
                    <xdr:rowOff>190500</xdr:rowOff>
                  </from>
                  <to>
                    <xdr:col>1</xdr:col>
                    <xdr:colOff>1914525</xdr:colOff>
                    <xdr:row>74</xdr:row>
                    <xdr:rowOff>66675</xdr:rowOff>
                  </to>
                </anchor>
              </controlPr>
            </control>
          </mc:Choice>
        </mc:AlternateContent>
        <mc:AlternateContent xmlns:mc="http://schemas.openxmlformats.org/markup-compatibility/2006">
          <mc:Choice Requires="x14">
            <control shapeId="3114" r:id="rId34" name="Check Box 31">
              <controlPr defaultSize="0" autoFill="0" autoLine="0" autoPict="0">
                <anchor moveWithCells="1" sizeWithCells="1">
                  <from>
                    <xdr:col>1</xdr:col>
                    <xdr:colOff>1447800</xdr:colOff>
                    <xdr:row>73</xdr:row>
                    <xdr:rowOff>171450</xdr:rowOff>
                  </from>
                  <to>
                    <xdr:col>1</xdr:col>
                    <xdr:colOff>1914525</xdr:colOff>
                    <xdr:row>75</xdr:row>
                    <xdr:rowOff>57150</xdr:rowOff>
                  </to>
                </anchor>
              </controlPr>
            </control>
          </mc:Choice>
        </mc:AlternateContent>
        <mc:AlternateContent xmlns:mc="http://schemas.openxmlformats.org/markup-compatibility/2006">
          <mc:Choice Requires="x14">
            <control shapeId="3115" r:id="rId35" name="Check Box 32">
              <controlPr defaultSize="0" autoFill="0" autoLine="0" autoPict="0">
                <anchor moveWithCells="1" sizeWithCells="1">
                  <from>
                    <xdr:col>1</xdr:col>
                    <xdr:colOff>1447800</xdr:colOff>
                    <xdr:row>24</xdr:row>
                    <xdr:rowOff>200025</xdr:rowOff>
                  </from>
                  <to>
                    <xdr:col>1</xdr:col>
                    <xdr:colOff>1914525</xdr:colOff>
                    <xdr:row>26</xdr:row>
                    <xdr:rowOff>85725</xdr:rowOff>
                  </to>
                </anchor>
              </controlPr>
            </control>
          </mc:Choice>
        </mc:AlternateContent>
        <mc:AlternateContent xmlns:mc="http://schemas.openxmlformats.org/markup-compatibility/2006">
          <mc:Choice Requires="x14">
            <control shapeId="3116" r:id="rId36" name="Check Box 33">
              <controlPr defaultSize="0" autoFill="0" autoLine="0" autoPict="0">
                <anchor moveWithCells="1" sizeWithCells="1">
                  <from>
                    <xdr:col>1</xdr:col>
                    <xdr:colOff>1447800</xdr:colOff>
                    <xdr:row>25</xdr:row>
                    <xdr:rowOff>200025</xdr:rowOff>
                  </from>
                  <to>
                    <xdr:col>1</xdr:col>
                    <xdr:colOff>1914525</xdr:colOff>
                    <xdr:row>27</xdr:row>
                    <xdr:rowOff>85725</xdr:rowOff>
                  </to>
                </anchor>
              </controlPr>
            </control>
          </mc:Choice>
        </mc:AlternateContent>
        <mc:AlternateContent xmlns:mc="http://schemas.openxmlformats.org/markup-compatibility/2006">
          <mc:Choice Requires="x14">
            <control shapeId="3117" r:id="rId37" name="Check Box 34">
              <controlPr defaultSize="0" autoFill="0" autoLine="0" autoPict="0">
                <anchor moveWithCells="1" sizeWithCells="1">
                  <from>
                    <xdr:col>1</xdr:col>
                    <xdr:colOff>1447800</xdr:colOff>
                    <xdr:row>26</xdr:row>
                    <xdr:rowOff>200025</xdr:rowOff>
                  </from>
                  <to>
                    <xdr:col>1</xdr:col>
                    <xdr:colOff>1914525</xdr:colOff>
                    <xdr:row>28</xdr:row>
                    <xdr:rowOff>85725</xdr:rowOff>
                  </to>
                </anchor>
              </controlPr>
            </control>
          </mc:Choice>
        </mc:AlternateContent>
        <mc:AlternateContent xmlns:mc="http://schemas.openxmlformats.org/markup-compatibility/2006">
          <mc:Choice Requires="x14">
            <control shapeId="3118" r:id="rId38" name="Check Box 35">
              <controlPr defaultSize="0" autoFill="0" autoLine="0" autoPict="0">
                <anchor moveWithCells="1" sizeWithCells="1">
                  <from>
                    <xdr:col>1</xdr:col>
                    <xdr:colOff>1447800</xdr:colOff>
                    <xdr:row>27</xdr:row>
                    <xdr:rowOff>200025</xdr:rowOff>
                  </from>
                  <to>
                    <xdr:col>1</xdr:col>
                    <xdr:colOff>1914525</xdr:colOff>
                    <xdr:row>29</xdr:row>
                    <xdr:rowOff>85725</xdr:rowOff>
                  </to>
                </anchor>
              </controlPr>
            </control>
          </mc:Choice>
        </mc:AlternateContent>
        <mc:AlternateContent xmlns:mc="http://schemas.openxmlformats.org/markup-compatibility/2006">
          <mc:Choice Requires="x14">
            <control shapeId="3119" r:id="rId39" name="Check Box 36">
              <controlPr defaultSize="0" autoFill="0" autoLine="0" autoPict="0">
                <anchor moveWithCells="1" sizeWithCells="1">
                  <from>
                    <xdr:col>1</xdr:col>
                    <xdr:colOff>1447800</xdr:colOff>
                    <xdr:row>29</xdr:row>
                    <xdr:rowOff>200025</xdr:rowOff>
                  </from>
                  <to>
                    <xdr:col>1</xdr:col>
                    <xdr:colOff>1914525</xdr:colOff>
                    <xdr:row>31</xdr:row>
                    <xdr:rowOff>85725</xdr:rowOff>
                  </to>
                </anchor>
              </controlPr>
            </control>
          </mc:Choice>
        </mc:AlternateContent>
        <mc:AlternateContent xmlns:mc="http://schemas.openxmlformats.org/markup-compatibility/2006">
          <mc:Choice Requires="x14">
            <control shapeId="3120" r:id="rId40" name="Check Box 37">
              <controlPr defaultSize="0" autoFill="0" autoLine="0" autoPict="0">
                <anchor moveWithCells="1" sizeWithCells="1">
                  <from>
                    <xdr:col>1</xdr:col>
                    <xdr:colOff>1447800</xdr:colOff>
                    <xdr:row>31</xdr:row>
                    <xdr:rowOff>0</xdr:rowOff>
                  </from>
                  <to>
                    <xdr:col>1</xdr:col>
                    <xdr:colOff>1914525</xdr:colOff>
                    <xdr:row>32</xdr:row>
                    <xdr:rowOff>95250</xdr:rowOff>
                  </to>
                </anchor>
              </controlPr>
            </control>
          </mc:Choice>
        </mc:AlternateContent>
        <mc:AlternateContent xmlns:mc="http://schemas.openxmlformats.org/markup-compatibility/2006">
          <mc:Choice Requires="x14">
            <control shapeId="3121" r:id="rId41" name="Check Box 38">
              <controlPr defaultSize="0" autoFill="0" autoLine="0" autoPict="0">
                <anchor moveWithCells="1" sizeWithCells="1">
                  <from>
                    <xdr:col>1</xdr:col>
                    <xdr:colOff>1447800</xdr:colOff>
                    <xdr:row>32</xdr:row>
                    <xdr:rowOff>0</xdr:rowOff>
                  </from>
                  <to>
                    <xdr:col>1</xdr:col>
                    <xdr:colOff>1914525</xdr:colOff>
                    <xdr:row>33</xdr:row>
                    <xdr:rowOff>95250</xdr:rowOff>
                  </to>
                </anchor>
              </controlPr>
            </control>
          </mc:Choice>
        </mc:AlternateContent>
        <mc:AlternateContent xmlns:mc="http://schemas.openxmlformats.org/markup-compatibility/2006">
          <mc:Choice Requires="x14">
            <control shapeId="3122" r:id="rId42" name="Check Box 39">
              <controlPr defaultSize="0" autoFill="0" autoLine="0" autoPict="0">
                <anchor moveWithCells="1" sizeWithCells="1">
                  <from>
                    <xdr:col>5</xdr:col>
                    <xdr:colOff>542925</xdr:colOff>
                    <xdr:row>86</xdr:row>
                    <xdr:rowOff>190500</xdr:rowOff>
                  </from>
                  <to>
                    <xdr:col>6</xdr:col>
                    <xdr:colOff>133350</xdr:colOff>
                    <xdr:row>88</xdr:row>
                    <xdr:rowOff>38100</xdr:rowOff>
                  </to>
                </anchor>
              </controlPr>
            </control>
          </mc:Choice>
        </mc:AlternateContent>
        <mc:AlternateContent xmlns:mc="http://schemas.openxmlformats.org/markup-compatibility/2006">
          <mc:Choice Requires="x14">
            <control shapeId="3123" r:id="rId43" name="Check Box 40">
              <controlPr defaultSize="0" autoFill="0" autoLine="0" autoPict="0">
                <anchor moveWithCells="1" sizeWithCells="1">
                  <from>
                    <xdr:col>5</xdr:col>
                    <xdr:colOff>542925</xdr:colOff>
                    <xdr:row>87</xdr:row>
                    <xdr:rowOff>190500</xdr:rowOff>
                  </from>
                  <to>
                    <xdr:col>6</xdr:col>
                    <xdr:colOff>133350</xdr:colOff>
                    <xdr:row>89</xdr:row>
                    <xdr:rowOff>28575</xdr:rowOff>
                  </to>
                </anchor>
              </controlPr>
            </control>
          </mc:Choice>
        </mc:AlternateContent>
        <mc:AlternateContent xmlns:mc="http://schemas.openxmlformats.org/markup-compatibility/2006">
          <mc:Choice Requires="x14">
            <control shapeId="3124" r:id="rId44" name="Check Box 41">
              <controlPr defaultSize="0" autoFill="0" autoLine="0" autoPict="0">
                <anchor moveWithCells="1" sizeWithCells="1">
                  <from>
                    <xdr:col>1</xdr:col>
                    <xdr:colOff>1562100</xdr:colOff>
                    <xdr:row>79</xdr:row>
                    <xdr:rowOff>161925</xdr:rowOff>
                  </from>
                  <to>
                    <xdr:col>1</xdr:col>
                    <xdr:colOff>2019300</xdr:colOff>
                    <xdr:row>81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T106"/>
  <sheetViews>
    <sheetView workbookViewId="0">
      <selection activeCell="D24" sqref="D24"/>
    </sheetView>
  </sheetViews>
  <sheetFormatPr defaultColWidth="9.140625" defaultRowHeight="12.75"/>
  <cols>
    <col min="1" max="1" width="4" style="380" customWidth="1"/>
    <col min="2" max="2" width="25.7109375" style="382" customWidth="1"/>
    <col min="3" max="3" width="17.5703125" style="382" customWidth="1"/>
    <col min="4" max="4" width="16.85546875" style="382" customWidth="1"/>
    <col min="5" max="5" width="10.140625" style="382" customWidth="1"/>
    <col min="6" max="6" width="9" style="382" customWidth="1"/>
    <col min="7" max="7" width="11.5703125" style="382" customWidth="1"/>
    <col min="8" max="8" width="10.42578125" style="382" customWidth="1"/>
    <col min="9" max="9" width="12.140625" style="382" customWidth="1"/>
    <col min="10" max="10" width="13.5703125" style="382" customWidth="1"/>
    <col min="11" max="11" width="21.140625" style="382" customWidth="1"/>
    <col min="12" max="13" width="5" style="382" customWidth="1"/>
    <col min="14" max="14" width="17" style="382" customWidth="1"/>
    <col min="15" max="15" width="15.7109375" style="382" customWidth="1"/>
    <col min="16" max="16" width="7" style="382" customWidth="1"/>
    <col min="17" max="17" width="9.140625" style="382"/>
    <col min="18" max="18" width="14.5703125" style="382" customWidth="1"/>
    <col min="19" max="19" width="14" style="382" customWidth="1"/>
    <col min="20" max="20" width="11.5703125" style="382" customWidth="1"/>
    <col min="21" max="16384" width="9.140625" style="382"/>
  </cols>
  <sheetData>
    <row r="1" spans="2:13">
      <c r="B1" s="381"/>
      <c r="C1" s="381"/>
      <c r="D1" s="381"/>
      <c r="E1" s="381"/>
      <c r="F1" s="381"/>
      <c r="G1" s="381"/>
      <c r="H1" s="381"/>
      <c r="I1" s="381"/>
      <c r="J1" s="381"/>
      <c r="K1" s="381"/>
      <c r="L1" s="381"/>
    </row>
    <row r="2" spans="2:13" ht="12.75" customHeight="1">
      <c r="B2" s="383"/>
      <c r="C2" s="384"/>
      <c r="D2" s="822" t="s">
        <v>583</v>
      </c>
      <c r="E2" s="822"/>
      <c r="F2" s="822"/>
      <c r="G2" s="822"/>
      <c r="H2" s="822"/>
      <c r="I2" s="822"/>
      <c r="J2" s="822"/>
      <c r="K2" s="384"/>
      <c r="L2" s="385"/>
    </row>
    <row r="3" spans="2:13" ht="12.75" customHeight="1">
      <c r="B3" s="386"/>
      <c r="D3" s="822"/>
      <c r="E3" s="822"/>
      <c r="F3" s="822"/>
      <c r="G3" s="822"/>
      <c r="H3" s="822"/>
      <c r="I3" s="822"/>
      <c r="J3" s="822"/>
      <c r="L3" s="387"/>
    </row>
    <row r="4" spans="2:13" ht="12.75" customHeight="1">
      <c r="B4" s="386"/>
      <c r="L4" s="387"/>
    </row>
    <row r="5" spans="2:13">
      <c r="B5" s="386"/>
      <c r="L5" s="387"/>
    </row>
    <row r="6" spans="2:13">
      <c r="B6" s="386" t="s">
        <v>52</v>
      </c>
      <c r="C6" s="796"/>
      <c r="D6" s="796"/>
      <c r="E6" s="388"/>
      <c r="F6" s="388"/>
      <c r="H6" s="814" t="s">
        <v>53</v>
      </c>
      <c r="I6" s="814"/>
      <c r="J6" s="819"/>
      <c r="K6" s="819"/>
      <c r="L6" s="387"/>
    </row>
    <row r="7" spans="2:13">
      <c r="B7" s="386" t="s">
        <v>54</v>
      </c>
      <c r="C7" s="796"/>
      <c r="D7" s="796"/>
      <c r="E7" s="388"/>
      <c r="F7" s="388"/>
      <c r="H7" s="382" t="s">
        <v>55</v>
      </c>
      <c r="J7" s="820"/>
      <c r="K7" s="820"/>
      <c r="L7" s="387"/>
    </row>
    <row r="8" spans="2:13">
      <c r="B8" s="386"/>
      <c r="L8" s="387"/>
    </row>
    <row r="9" spans="2:13">
      <c r="B9" s="823" t="s">
        <v>56</v>
      </c>
      <c r="C9" s="823"/>
      <c r="D9" s="823"/>
      <c r="E9" s="823"/>
      <c r="F9" s="823"/>
      <c r="G9" s="823"/>
      <c r="H9" s="823"/>
      <c r="I9" s="823"/>
      <c r="J9" s="823"/>
      <c r="K9" s="823"/>
      <c r="L9" s="823"/>
      <c r="M9" s="380"/>
    </row>
    <row r="10" spans="2:13">
      <c r="B10" s="386"/>
      <c r="L10" s="387"/>
    </row>
    <row r="11" spans="2:13">
      <c r="B11" s="457" t="s">
        <v>57</v>
      </c>
      <c r="C11" s="390"/>
      <c r="D11" s="391" t="s">
        <v>58</v>
      </c>
      <c r="E11" s="392"/>
      <c r="G11" s="393">
        <v>40</v>
      </c>
      <c r="H11" s="394" t="s">
        <v>59</v>
      </c>
      <c r="I11" s="380" t="s">
        <v>60</v>
      </c>
      <c r="J11" s="395">
        <f>C11*G11*52/12</f>
        <v>0</v>
      </c>
      <c r="K11" s="396" t="s">
        <v>61</v>
      </c>
      <c r="L11" s="387"/>
    </row>
    <row r="12" spans="2:13">
      <c r="B12" s="386"/>
      <c r="C12" s="390"/>
      <c r="D12" s="386" t="s">
        <v>62</v>
      </c>
      <c r="E12" s="397"/>
      <c r="G12" s="393"/>
      <c r="H12" s="398" t="s">
        <v>63</v>
      </c>
      <c r="J12" s="395" t="str">
        <f>IF(G12=0,"",C12/G12)</f>
        <v/>
      </c>
      <c r="K12" s="396" t="s">
        <v>61</v>
      </c>
      <c r="L12" s="387"/>
    </row>
    <row r="13" spans="2:13">
      <c r="B13" s="386"/>
      <c r="C13" s="390"/>
      <c r="D13" s="386" t="s">
        <v>64</v>
      </c>
      <c r="E13" s="399">
        <v>2032</v>
      </c>
      <c r="G13" s="393">
        <v>12</v>
      </c>
      <c r="H13" s="398" t="s">
        <v>63</v>
      </c>
      <c r="J13" s="395">
        <f>IF(G13=0,"",C13/G13)</f>
        <v>0</v>
      </c>
      <c r="K13" s="396" t="s">
        <v>61</v>
      </c>
      <c r="L13" s="387"/>
    </row>
    <row r="14" spans="2:13">
      <c r="B14" s="386"/>
      <c r="C14" s="390"/>
      <c r="D14" s="400" t="s">
        <v>64</v>
      </c>
      <c r="E14" s="399">
        <v>2022</v>
      </c>
      <c r="G14" s="393">
        <v>12</v>
      </c>
      <c r="H14" s="401" t="s">
        <v>63</v>
      </c>
      <c r="J14" s="395">
        <f>IF(G14=0,"",C14/G14)</f>
        <v>0</v>
      </c>
      <c r="K14" s="396" t="s">
        <v>61</v>
      </c>
      <c r="L14" s="387"/>
    </row>
    <row r="15" spans="2:13">
      <c r="B15" s="386"/>
      <c r="L15" s="387"/>
    </row>
    <row r="16" spans="2:13">
      <c r="B16" s="402"/>
      <c r="C16" s="395">
        <f>J11</f>
        <v>0</v>
      </c>
      <c r="D16" s="403" t="s">
        <v>58</v>
      </c>
      <c r="E16" s="392"/>
      <c r="G16" s="404" t="b">
        <f>FALSE</f>
        <v>0</v>
      </c>
      <c r="L16" s="387"/>
    </row>
    <row r="17" spans="2:14">
      <c r="B17" s="402"/>
      <c r="C17" s="395" t="str">
        <f>J12</f>
        <v/>
      </c>
      <c r="D17" s="386" t="s">
        <v>65</v>
      </c>
      <c r="E17" s="405"/>
      <c r="G17" s="406" t="b">
        <f>FALSE</f>
        <v>0</v>
      </c>
      <c r="L17" s="387"/>
    </row>
    <row r="18" spans="2:14">
      <c r="B18" s="402"/>
      <c r="C18" s="395" t="str">
        <f>IF(SUM(C13)=0,"",SUM(C12+C13)/SUM(G12+G13))</f>
        <v/>
      </c>
      <c r="D18" s="386" t="s">
        <v>66</v>
      </c>
      <c r="E18" s="405"/>
      <c r="G18" s="406" t="b">
        <f>FALSE</f>
        <v>0</v>
      </c>
      <c r="L18" s="387"/>
    </row>
    <row r="19" spans="2:14">
      <c r="B19" s="402"/>
      <c r="C19" s="395" t="str">
        <f>IF(SUM(C14)=0,"",SUM(C12:C14)/SUM(G12:G14))</f>
        <v/>
      </c>
      <c r="D19" s="400" t="s">
        <v>67</v>
      </c>
      <c r="E19" s="407"/>
      <c r="G19" s="406" t="b">
        <f>FALSE</f>
        <v>0</v>
      </c>
      <c r="L19" s="387"/>
    </row>
    <row r="20" spans="2:14">
      <c r="B20" s="386"/>
      <c r="L20" s="387"/>
    </row>
    <row r="21" spans="2:14">
      <c r="B21" s="386"/>
      <c r="C21" s="395">
        <f>MIN(C16:C19)</f>
        <v>0</v>
      </c>
      <c r="D21" s="408" t="s">
        <v>70</v>
      </c>
      <c r="E21" s="409"/>
      <c r="F21" s="806" t="s">
        <v>71</v>
      </c>
      <c r="G21" s="806"/>
      <c r="H21" s="806"/>
      <c r="I21" s="806"/>
      <c r="J21" s="410">
        <f>IF(G16=TRUE,C16,IF(G17=TRUE,C17,IF(G18=TRUE,C18,IF(G19=TRUE,C19,0))))</f>
        <v>0</v>
      </c>
      <c r="K21" s="411">
        <f>IF(J21=0,C21,J21)</f>
        <v>0</v>
      </c>
      <c r="L21" s="387"/>
    </row>
    <row r="22" spans="2:14">
      <c r="B22" s="386"/>
      <c r="L22" s="387"/>
    </row>
    <row r="23" spans="2:14">
      <c r="B23" s="386"/>
      <c r="L23" s="387"/>
    </row>
    <row r="24" spans="2:14">
      <c r="B24" s="458" t="s">
        <v>72</v>
      </c>
      <c r="D24" s="413" t="s">
        <v>73</v>
      </c>
      <c r="E24" s="380"/>
      <c r="F24" s="380"/>
      <c r="L24" s="387"/>
    </row>
    <row r="25" spans="2:14">
      <c r="B25" s="386"/>
      <c r="L25" s="387"/>
    </row>
    <row r="26" spans="2:14">
      <c r="B26" s="386"/>
      <c r="C26" s="390"/>
      <c r="D26" s="391" t="s">
        <v>363</v>
      </c>
      <c r="E26" s="391"/>
      <c r="F26" s="391"/>
      <c r="G26" s="391" t="s">
        <v>75</v>
      </c>
      <c r="H26" s="391"/>
      <c r="I26" s="414" t="s">
        <v>76</v>
      </c>
      <c r="J26" s="410">
        <f>C26*1</f>
        <v>0</v>
      </c>
      <c r="K26" s="394" t="s">
        <v>61</v>
      </c>
      <c r="L26" s="387"/>
    </row>
    <row r="27" spans="2:14">
      <c r="B27" s="386"/>
      <c r="C27" s="390"/>
      <c r="D27" s="382" t="s">
        <v>77</v>
      </c>
      <c r="G27" s="382" t="s">
        <v>78</v>
      </c>
      <c r="I27" s="415" t="s">
        <v>76</v>
      </c>
      <c r="J27" s="410">
        <f>C27*26/12</f>
        <v>0</v>
      </c>
      <c r="K27" s="398" t="s">
        <v>61</v>
      </c>
      <c r="L27" s="387"/>
      <c r="N27" s="406" t="b">
        <v>0</v>
      </c>
    </row>
    <row r="28" spans="2:14">
      <c r="B28" s="386"/>
      <c r="C28" s="390">
        <v>0</v>
      </c>
      <c r="D28" s="382" t="s">
        <v>79</v>
      </c>
      <c r="G28" s="382" t="s">
        <v>80</v>
      </c>
      <c r="I28" s="382" t="s">
        <v>76</v>
      </c>
      <c r="J28" s="410">
        <f>C28*24/12</f>
        <v>0</v>
      </c>
      <c r="K28" s="398" t="s">
        <v>61</v>
      </c>
      <c r="L28" s="387"/>
      <c r="N28" s="406" t="b">
        <f>FALSE</f>
        <v>0</v>
      </c>
    </row>
    <row r="29" spans="2:14">
      <c r="B29" s="386"/>
      <c r="C29" s="390"/>
      <c r="D29" s="417" t="s">
        <v>81</v>
      </c>
      <c r="E29" s="417"/>
      <c r="F29" s="417"/>
      <c r="G29" s="417" t="s">
        <v>60</v>
      </c>
      <c r="H29" s="417"/>
      <c r="I29" s="418" t="s">
        <v>76</v>
      </c>
      <c r="J29" s="410">
        <f>C29*52/12</f>
        <v>0</v>
      </c>
      <c r="K29" s="401" t="s">
        <v>61</v>
      </c>
      <c r="L29" s="387"/>
      <c r="N29" s="404" t="b">
        <f>FALSE</f>
        <v>0</v>
      </c>
    </row>
    <row r="30" spans="2:14">
      <c r="B30" s="386"/>
      <c r="L30" s="387"/>
      <c r="N30" s="404" t="b">
        <f>FALSE</f>
        <v>0</v>
      </c>
    </row>
    <row r="31" spans="2:14">
      <c r="B31" s="386"/>
      <c r="C31" s="390"/>
      <c r="D31" s="391" t="s">
        <v>295</v>
      </c>
      <c r="E31" s="391"/>
      <c r="F31" s="421"/>
      <c r="G31" s="459"/>
      <c r="H31" s="394" t="s">
        <v>63</v>
      </c>
      <c r="I31" s="382" t="s">
        <v>82</v>
      </c>
      <c r="J31" s="410" t="str">
        <f>IF(G31=0,"",C31/G31)</f>
        <v/>
      </c>
      <c r="K31" s="394" t="s">
        <v>83</v>
      </c>
      <c r="L31" s="387"/>
      <c r="N31" s="406"/>
    </row>
    <row r="32" spans="2:14">
      <c r="B32" s="386"/>
      <c r="C32" s="390"/>
      <c r="D32" s="382" t="s">
        <v>140</v>
      </c>
      <c r="G32" s="459"/>
      <c r="H32" s="398" t="s">
        <v>63</v>
      </c>
      <c r="J32" s="410" t="str">
        <f>IF(G32=0,"",C32/G32)</f>
        <v/>
      </c>
      <c r="K32" s="398" t="s">
        <v>61</v>
      </c>
      <c r="L32" s="387"/>
      <c r="N32" s="406" t="b">
        <f>FALSE</f>
        <v>0</v>
      </c>
    </row>
    <row r="33" spans="1:14">
      <c r="B33" s="386"/>
      <c r="C33" s="390"/>
      <c r="D33" s="417" t="s">
        <v>141</v>
      </c>
      <c r="E33" s="417"/>
      <c r="F33" s="422"/>
      <c r="G33" s="459"/>
      <c r="H33" s="401" t="s">
        <v>63</v>
      </c>
      <c r="J33" s="410" t="str">
        <f>IF(G33=0,"",C33/G33)</f>
        <v/>
      </c>
      <c r="K33" s="401" t="s">
        <v>61</v>
      </c>
      <c r="L33" s="387"/>
      <c r="N33" s="406" t="b">
        <f>FALSE</f>
        <v>0</v>
      </c>
    </row>
    <row r="34" spans="1:14">
      <c r="B34" s="386"/>
      <c r="L34" s="387"/>
      <c r="N34" s="406" t="b">
        <f>FALSE</f>
        <v>0</v>
      </c>
    </row>
    <row r="35" spans="1:14">
      <c r="B35" s="386"/>
      <c r="C35" s="395">
        <f>IF(N27=TRUE,J26,IF(N28=TRUE,J27,IF(N29=TRUE,J28,IF(N30=TRUE,J29,IF(N32=TRUE,J31,IF(N33=TRUE,J32,IF(N34=TRUE,J33,0)))))))</f>
        <v>0</v>
      </c>
      <c r="D35" s="816" t="s">
        <v>84</v>
      </c>
      <c r="E35" s="816"/>
      <c r="F35" s="806" t="s">
        <v>85</v>
      </c>
      <c r="G35" s="806"/>
      <c r="H35" s="806"/>
      <c r="I35" s="806"/>
      <c r="J35" s="814" t="s">
        <v>68</v>
      </c>
      <c r="K35" s="814"/>
      <c r="L35" s="387"/>
    </row>
    <row r="36" spans="1:14">
      <c r="B36" s="423"/>
      <c r="J36" s="815" t="s">
        <v>142</v>
      </c>
      <c r="K36" s="815"/>
      <c r="L36" s="815"/>
      <c r="M36" s="415"/>
    </row>
    <row r="37" spans="1:14">
      <c r="A37" s="415"/>
      <c r="B37" s="386"/>
      <c r="L37" s="387"/>
    </row>
    <row r="38" spans="1:14">
      <c r="B38" s="458" t="s">
        <v>86</v>
      </c>
      <c r="D38" s="803" t="s">
        <v>87</v>
      </c>
      <c r="E38" s="803"/>
      <c r="F38" s="803"/>
      <c r="G38" s="803"/>
      <c r="L38" s="387"/>
    </row>
    <row r="39" spans="1:14">
      <c r="B39" s="386"/>
      <c r="K39" s="417"/>
      <c r="L39" s="387"/>
    </row>
    <row r="40" spans="1:14">
      <c r="B40" s="386"/>
      <c r="C40" s="390"/>
      <c r="D40" s="403" t="s">
        <v>88</v>
      </c>
      <c r="E40" s="391"/>
      <c r="F40" s="421"/>
      <c r="G40" s="393"/>
      <c r="H40" s="424" t="s">
        <v>63</v>
      </c>
      <c r="J40" s="410" t="str">
        <f>IF(G40=0,"",C40/G40)</f>
        <v/>
      </c>
      <c r="K40" s="398" t="s">
        <v>61</v>
      </c>
      <c r="L40" s="387"/>
    </row>
    <row r="41" spans="1:14">
      <c r="B41" s="386"/>
      <c r="C41" s="390"/>
      <c r="D41" s="382" t="s">
        <v>89</v>
      </c>
      <c r="G41" s="393"/>
      <c r="H41" s="425" t="s">
        <v>63</v>
      </c>
      <c r="J41" s="410" t="str">
        <f>IF(G41=0,"",C41/G41)</f>
        <v/>
      </c>
      <c r="K41" s="398" t="s">
        <v>61</v>
      </c>
      <c r="L41" s="387"/>
    </row>
    <row r="42" spans="1:14">
      <c r="B42" s="386"/>
      <c r="C42" s="390"/>
      <c r="D42" s="400" t="s">
        <v>90</v>
      </c>
      <c r="E42" s="417"/>
      <c r="F42" s="422"/>
      <c r="G42" s="393"/>
      <c r="H42" s="426" t="s">
        <v>63</v>
      </c>
      <c r="J42" s="410" t="str">
        <f>IF(G42=0,"",C42/G42)</f>
        <v/>
      </c>
      <c r="K42" s="401" t="s">
        <v>61</v>
      </c>
      <c r="L42" s="387"/>
    </row>
    <row r="43" spans="1:14">
      <c r="B43" s="386"/>
      <c r="L43" s="387"/>
    </row>
    <row r="44" spans="1:14" ht="12.75" customHeight="1">
      <c r="B44" s="386"/>
      <c r="C44" s="410" t="str">
        <f>J40</f>
        <v/>
      </c>
      <c r="D44" s="392" t="s">
        <v>65</v>
      </c>
      <c r="G44" s="406" t="b">
        <f>FALSE</f>
        <v>0</v>
      </c>
      <c r="H44" s="817" t="s">
        <v>91</v>
      </c>
      <c r="I44" s="817"/>
      <c r="J44" s="817"/>
      <c r="K44" s="817"/>
      <c r="L44" s="387"/>
    </row>
    <row r="45" spans="1:14">
      <c r="B45" s="386"/>
      <c r="C45" s="410" t="str">
        <f>IF(SUM(C41)=0,"",SUM(C40:C41)/SUM(G40:G41))</f>
        <v/>
      </c>
      <c r="D45" s="405" t="s">
        <v>92</v>
      </c>
      <c r="G45" s="406" t="b">
        <f>FALSE</f>
        <v>0</v>
      </c>
      <c r="H45" s="817"/>
      <c r="I45" s="817"/>
      <c r="J45" s="817"/>
      <c r="K45" s="817"/>
      <c r="L45" s="387"/>
    </row>
    <row r="46" spans="1:14">
      <c r="B46" s="386"/>
      <c r="C46" s="410" t="str">
        <f>IF(SUM(C42)=0,"",SUM(C40:C42)/SUM(G40:G42))</f>
        <v/>
      </c>
      <c r="D46" s="407" t="s">
        <v>93</v>
      </c>
      <c r="G46" s="406" t="b">
        <f>FALSE</f>
        <v>0</v>
      </c>
      <c r="L46" s="387"/>
    </row>
    <row r="47" spans="1:14">
      <c r="B47" s="386"/>
      <c r="L47" s="387"/>
    </row>
    <row r="48" spans="1:14">
      <c r="B48" s="386"/>
      <c r="C48" s="395">
        <f>MIN(C44:C46)</f>
        <v>0</v>
      </c>
      <c r="D48" s="409" t="s">
        <v>96</v>
      </c>
      <c r="E48" s="409"/>
      <c r="F48" s="806" t="s">
        <v>71</v>
      </c>
      <c r="G48" s="806"/>
      <c r="H48" s="806"/>
      <c r="I48" s="806"/>
      <c r="J48" s="410">
        <f>IF(G44=TRUE,C44,IF(G45=TRUE,C45,IF(G46=TRUE,C46,0)))</f>
        <v>0</v>
      </c>
      <c r="K48" s="440">
        <f>IF(J48=0,C48,J48)</f>
        <v>0</v>
      </c>
      <c r="L48" s="387"/>
    </row>
    <row r="49" spans="2:20">
      <c r="B49" s="386"/>
      <c r="L49" s="387"/>
    </row>
    <row r="50" spans="2:20">
      <c r="B50" s="386"/>
      <c r="L50" s="387"/>
    </row>
    <row r="51" spans="2:20">
      <c r="B51" s="458" t="s">
        <v>97</v>
      </c>
      <c r="D51" s="803" t="s">
        <v>98</v>
      </c>
      <c r="E51" s="803"/>
      <c r="F51" s="803"/>
      <c r="G51" s="803"/>
      <c r="L51" s="387"/>
    </row>
    <row r="52" spans="2:20">
      <c r="B52" s="386"/>
      <c r="L52" s="387"/>
    </row>
    <row r="53" spans="2:20">
      <c r="B53" s="386"/>
      <c r="C53" s="390"/>
      <c r="D53" s="391" t="s">
        <v>101</v>
      </c>
      <c r="E53" s="391"/>
      <c r="F53" s="391"/>
      <c r="G53" s="811"/>
      <c r="H53" s="811"/>
      <c r="I53" s="395">
        <f>SUM(K65*C53)</f>
        <v>0</v>
      </c>
      <c r="J53" s="812"/>
      <c r="K53" s="812"/>
      <c r="L53" s="428"/>
      <c r="M53" s="415"/>
    </row>
    <row r="54" spans="2:20">
      <c r="B54" s="386"/>
      <c r="C54" s="390"/>
      <c r="D54" s="382" t="s">
        <v>102</v>
      </c>
      <c r="G54" s="806"/>
      <c r="H54" s="806"/>
      <c r="I54" s="390"/>
      <c r="J54" s="807"/>
      <c r="K54" s="807"/>
      <c r="L54" s="387"/>
      <c r="T54" s="415"/>
    </row>
    <row r="55" spans="2:20">
      <c r="B55" s="386"/>
      <c r="C55" s="390">
        <v>0</v>
      </c>
      <c r="D55" s="417" t="s">
        <v>103</v>
      </c>
      <c r="E55" s="417"/>
      <c r="F55" s="417"/>
      <c r="G55" s="808"/>
      <c r="H55" s="808"/>
      <c r="I55" s="390"/>
      <c r="J55" s="809"/>
      <c r="K55" s="809"/>
      <c r="L55" s="387"/>
      <c r="T55" s="415"/>
    </row>
    <row r="56" spans="2:20">
      <c r="B56" s="386"/>
      <c r="L56" s="387"/>
      <c r="T56" s="415"/>
    </row>
    <row r="57" spans="2:20">
      <c r="B57" s="386"/>
      <c r="C57" s="395">
        <f>C53-I53</f>
        <v>0</v>
      </c>
      <c r="D57" s="403" t="s">
        <v>143</v>
      </c>
      <c r="E57" s="391"/>
      <c r="F57" s="421"/>
      <c r="G57" s="459"/>
      <c r="H57" s="460"/>
      <c r="I57" s="410" t="str">
        <f>IF(G57=0,"",C57/G57)</f>
        <v/>
      </c>
      <c r="J57" s="461"/>
      <c r="L57" s="387"/>
    </row>
    <row r="58" spans="2:20">
      <c r="B58" s="386"/>
      <c r="C58" s="395">
        <f>C54-I54</f>
        <v>0</v>
      </c>
      <c r="D58" s="382" t="s">
        <v>144</v>
      </c>
      <c r="G58" s="459"/>
      <c r="H58" s="380"/>
      <c r="I58" s="410" t="str">
        <f>IF(G58=0,"",C58/G58)</f>
        <v/>
      </c>
      <c r="J58" s="462"/>
      <c r="L58" s="387"/>
    </row>
    <row r="59" spans="2:20">
      <c r="B59" s="386"/>
      <c r="C59" s="395">
        <f>C55-I55</f>
        <v>0</v>
      </c>
      <c r="D59" s="400" t="s">
        <v>144</v>
      </c>
      <c r="E59" s="417"/>
      <c r="F59" s="422"/>
      <c r="G59" s="459"/>
      <c r="H59" s="463"/>
      <c r="I59" s="410" t="str">
        <f>IF(G59=0,"",C59/G59)</f>
        <v/>
      </c>
      <c r="J59" s="446"/>
      <c r="L59" s="387"/>
    </row>
    <row r="60" spans="2:20">
      <c r="B60" s="386"/>
      <c r="L60" s="387"/>
    </row>
    <row r="61" spans="2:20">
      <c r="B61" s="386"/>
      <c r="C61" s="410" t="str">
        <f>I57</f>
        <v/>
      </c>
      <c r="D61" s="432" t="s">
        <v>104</v>
      </c>
      <c r="E61" s="392"/>
      <c r="G61" s="419" t="b">
        <f>FALSE</f>
        <v>0</v>
      </c>
      <c r="I61" s="433"/>
      <c r="J61" s="414"/>
      <c r="K61" s="434"/>
      <c r="L61" s="387"/>
    </row>
    <row r="62" spans="2:20">
      <c r="B62" s="386"/>
      <c r="C62" s="410" t="str">
        <f>IF(SUM(C54)=0,"",SUM(C57:C58)/SUM(G57:G58))</f>
        <v/>
      </c>
      <c r="D62" s="435" t="s">
        <v>105</v>
      </c>
      <c r="E62" s="405"/>
      <c r="G62" s="419" t="b">
        <f>FALSE</f>
        <v>0</v>
      </c>
      <c r="I62" s="436"/>
      <c r="J62" s="415"/>
      <c r="K62" s="437"/>
      <c r="L62" s="387"/>
    </row>
    <row r="63" spans="2:20">
      <c r="B63" s="386"/>
      <c r="C63" s="410" t="str">
        <f>IF(SUM(C55)=0,"",SUM(C57:C59)/SUM(G57:G59))</f>
        <v/>
      </c>
      <c r="D63" s="438" t="s">
        <v>106</v>
      </c>
      <c r="E63" s="407"/>
      <c r="G63" s="419" t="b">
        <f>FALSE</f>
        <v>0</v>
      </c>
      <c r="I63" s="436"/>
      <c r="J63" s="415"/>
      <c r="K63" s="410"/>
      <c r="L63" s="387"/>
    </row>
    <row r="64" spans="2:20">
      <c r="B64" s="386"/>
      <c r="I64" s="436"/>
      <c r="J64" s="415"/>
      <c r="K64" s="410"/>
      <c r="L64" s="387"/>
    </row>
    <row r="65" spans="2:20">
      <c r="B65" s="386"/>
      <c r="I65" s="439"/>
      <c r="J65" s="418"/>
      <c r="K65" s="410"/>
      <c r="L65" s="387"/>
    </row>
    <row r="66" spans="2:20">
      <c r="B66" s="386"/>
      <c r="I66" s="415"/>
      <c r="J66" s="415"/>
      <c r="K66" s="411"/>
      <c r="L66" s="387"/>
    </row>
    <row r="67" spans="2:20">
      <c r="B67" s="386"/>
      <c r="C67" s="390">
        <f>MIN(C61:C63)</f>
        <v>0</v>
      </c>
      <c r="D67" s="810" t="s">
        <v>107</v>
      </c>
      <c r="E67" s="810"/>
      <c r="F67" s="806" t="s">
        <v>71</v>
      </c>
      <c r="G67" s="806"/>
      <c r="H67" s="806"/>
      <c r="I67" s="806"/>
      <c r="J67" s="410">
        <f>IF(G61=TRUE,C61,IF(G62=TRUE,C62,IF(G63=TRUE,C63,0)))</f>
        <v>0</v>
      </c>
      <c r="K67" s="440">
        <f>IF(J67=0,C67,J67)</f>
        <v>0</v>
      </c>
      <c r="L67" s="387"/>
    </row>
    <row r="68" spans="2:20">
      <c r="B68" s="386"/>
      <c r="L68" s="387"/>
    </row>
    <row r="69" spans="2:20">
      <c r="B69" s="386"/>
      <c r="H69" s="382" t="s">
        <v>109</v>
      </c>
      <c r="J69" s="419"/>
      <c r="L69" s="387"/>
    </row>
    <row r="70" spans="2:20">
      <c r="B70" s="458" t="s">
        <v>110</v>
      </c>
      <c r="D70" s="441" t="s">
        <v>111</v>
      </c>
      <c r="E70" s="796"/>
      <c r="F70" s="796"/>
      <c r="H70" s="382" t="s">
        <v>113</v>
      </c>
      <c r="J70" s="419"/>
      <c r="L70" s="387"/>
    </row>
    <row r="71" spans="2:20">
      <c r="B71" s="386"/>
      <c r="H71" s="382" t="s">
        <v>116</v>
      </c>
      <c r="J71" s="419">
        <f>J69-J70</f>
        <v>0</v>
      </c>
      <c r="L71" s="387"/>
    </row>
    <row r="72" spans="2:20">
      <c r="B72" s="386" t="s">
        <v>82</v>
      </c>
      <c r="C72" s="390"/>
      <c r="D72" s="432" t="s">
        <v>115</v>
      </c>
      <c r="G72" s="393">
        <v>1</v>
      </c>
      <c r="H72" s="802" t="s">
        <v>63</v>
      </c>
      <c r="I72" s="802"/>
      <c r="J72" s="410">
        <f>IF((G72)=0,"",C72/G72)*12</f>
        <v>0</v>
      </c>
      <c r="K72" s="394" t="s">
        <v>61</v>
      </c>
      <c r="L72" s="387"/>
      <c r="T72" s="382">
        <f>C73</f>
        <v>0</v>
      </c>
    </row>
    <row r="73" spans="2:20">
      <c r="B73" s="386"/>
      <c r="C73" s="390"/>
      <c r="D73" s="386" t="s">
        <v>145</v>
      </c>
      <c r="E73" s="399"/>
      <c r="G73" s="393"/>
      <c r="H73" s="802" t="s">
        <v>63</v>
      </c>
      <c r="I73" s="802"/>
      <c r="J73" s="410">
        <f>C73/12</f>
        <v>0</v>
      </c>
      <c r="K73" s="398" t="s">
        <v>61</v>
      </c>
      <c r="L73" s="387"/>
      <c r="T73" s="382">
        <f>C74</f>
        <v>0</v>
      </c>
    </row>
    <row r="74" spans="2:20">
      <c r="B74" s="386"/>
      <c r="C74" s="390"/>
      <c r="D74" s="400" t="s">
        <v>118</v>
      </c>
      <c r="E74" s="399"/>
      <c r="G74" s="443"/>
      <c r="H74" s="803" t="s">
        <v>63</v>
      </c>
      <c r="I74" s="803"/>
      <c r="J74" s="444">
        <f>T75</f>
        <v>0</v>
      </c>
      <c r="K74" s="401" t="s">
        <v>61</v>
      </c>
      <c r="L74" s="387"/>
      <c r="T74" s="382">
        <f>T72+T73</f>
        <v>0</v>
      </c>
    </row>
    <row r="75" spans="2:20">
      <c r="B75" s="386"/>
      <c r="L75" s="387"/>
      <c r="T75" s="382">
        <f>T74/24</f>
        <v>0</v>
      </c>
    </row>
    <row r="76" spans="2:20">
      <c r="B76" s="386"/>
      <c r="C76" s="395">
        <f>J72</f>
        <v>0</v>
      </c>
      <c r="D76" s="392" t="s">
        <v>15</v>
      </c>
      <c r="G76" s="406" t="b">
        <f>FALSE</f>
        <v>0</v>
      </c>
      <c r="L76" s="387"/>
    </row>
    <row r="77" spans="2:20">
      <c r="B77" s="386"/>
      <c r="C77" s="395">
        <f>J73</f>
        <v>0</v>
      </c>
      <c r="D77" s="405" t="s">
        <v>119</v>
      </c>
      <c r="G77" s="406" t="b">
        <f>FALSE</f>
        <v>0</v>
      </c>
      <c r="L77" s="387"/>
    </row>
    <row r="78" spans="2:20">
      <c r="B78" s="386"/>
      <c r="C78" s="410">
        <f>J74</f>
        <v>0</v>
      </c>
      <c r="D78" s="407" t="s">
        <v>120</v>
      </c>
      <c r="G78" s="406" t="b">
        <f>FALSE</f>
        <v>0</v>
      </c>
      <c r="L78" s="387"/>
    </row>
    <row r="79" spans="2:20">
      <c r="B79" s="386"/>
      <c r="D79" s="382" t="s">
        <v>82</v>
      </c>
      <c r="L79" s="387"/>
    </row>
    <row r="80" spans="2:20">
      <c r="B80" s="386"/>
      <c r="C80" s="395">
        <f>MIN(C76,C77,C78)</f>
        <v>0</v>
      </c>
      <c r="D80" s="804" t="s">
        <v>121</v>
      </c>
      <c r="E80" s="804"/>
      <c r="F80" s="805" t="s">
        <v>71</v>
      </c>
      <c r="G80" s="805"/>
      <c r="H80" s="805"/>
      <c r="I80" s="805"/>
      <c r="J80" s="410">
        <f>IF(G76=TRUE,C76,IF(G77=TRUE,C77,IF(G78=TRUE,C78,0)))</f>
        <v>0</v>
      </c>
      <c r="K80" s="440">
        <f>IF(J80=0,C80,J80)</f>
        <v>0</v>
      </c>
      <c r="L80" s="387"/>
    </row>
    <row r="81" spans="2:16">
      <c r="B81" s="386"/>
      <c r="L81" s="387"/>
    </row>
    <row r="82" spans="2:16">
      <c r="B82" s="386"/>
      <c r="H82" s="382" t="s">
        <v>109</v>
      </c>
      <c r="J82" s="419"/>
      <c r="L82" s="387"/>
    </row>
    <row r="83" spans="2:16">
      <c r="B83" s="458" t="s">
        <v>122</v>
      </c>
      <c r="D83" s="441" t="s">
        <v>111</v>
      </c>
      <c r="E83" s="796" t="s">
        <v>123</v>
      </c>
      <c r="F83" s="796"/>
      <c r="H83" s="382" t="s">
        <v>124</v>
      </c>
      <c r="J83" s="419"/>
      <c r="L83" s="387"/>
    </row>
    <row r="84" spans="2:16">
      <c r="B84" s="386"/>
      <c r="H84" s="382" t="s">
        <v>126</v>
      </c>
      <c r="J84" s="419">
        <f>J82-J83</f>
        <v>0</v>
      </c>
      <c r="L84" s="387"/>
    </row>
    <row r="85" spans="2:16">
      <c r="B85" s="386"/>
      <c r="C85" s="390"/>
      <c r="D85" s="391" t="s">
        <v>125</v>
      </c>
      <c r="E85" s="391"/>
      <c r="F85" s="391"/>
      <c r="G85" s="391"/>
      <c r="H85" s="391"/>
      <c r="I85" s="392"/>
      <c r="J85" s="444">
        <f>C85*125%</f>
        <v>0</v>
      </c>
      <c r="K85" s="394" t="s">
        <v>61</v>
      </c>
      <c r="L85" s="464" t="b">
        <f>FALSE</f>
        <v>0</v>
      </c>
      <c r="M85" s="419"/>
    </row>
    <row r="86" spans="2:16">
      <c r="B86" s="386"/>
      <c r="C86" s="390"/>
      <c r="D86" s="382" t="s">
        <v>127</v>
      </c>
      <c r="I86" s="405"/>
      <c r="J86" s="444">
        <f>C86/12*125%</f>
        <v>0</v>
      </c>
      <c r="K86" s="401" t="s">
        <v>61</v>
      </c>
      <c r="L86" s="464" t="b">
        <f>FALSE</f>
        <v>0</v>
      </c>
      <c r="M86" s="419"/>
    </row>
    <row r="87" spans="2:16">
      <c r="B87" s="386"/>
      <c r="C87" s="410">
        <f>IF(L85=TRUE,(J85),IF(L86=TRUE,(J86),0))</f>
        <v>0</v>
      </c>
      <c r="D87" s="417" t="s">
        <v>128</v>
      </c>
      <c r="E87" s="417"/>
      <c r="F87" s="417"/>
      <c r="G87" s="417"/>
      <c r="H87" s="417"/>
      <c r="I87" s="446"/>
      <c r="J87" s="447"/>
      <c r="L87" s="387"/>
    </row>
    <row r="88" spans="2:16">
      <c r="B88" s="386"/>
      <c r="I88" s="447"/>
      <c r="J88" s="447"/>
      <c r="L88" s="387"/>
    </row>
    <row r="89" spans="2:16">
      <c r="B89" s="465" t="s">
        <v>129</v>
      </c>
      <c r="C89" s="382" t="s">
        <v>146</v>
      </c>
      <c r="I89" s="447"/>
      <c r="J89" s="447"/>
      <c r="L89" s="387"/>
    </row>
    <row r="90" spans="2:16">
      <c r="B90" s="386"/>
      <c r="I90" s="447"/>
      <c r="J90" s="447"/>
      <c r="L90" s="387"/>
    </row>
    <row r="91" spans="2:16" ht="13.5" customHeight="1">
      <c r="B91" s="386"/>
      <c r="C91" s="390"/>
      <c r="D91" s="449" t="s">
        <v>134</v>
      </c>
      <c r="E91" s="399"/>
      <c r="F91" s="419"/>
      <c r="G91" s="390">
        <f>C91/12</f>
        <v>0</v>
      </c>
      <c r="H91" s="797" t="s">
        <v>135</v>
      </c>
      <c r="I91" s="797"/>
      <c r="J91" s="798" t="s">
        <v>136</v>
      </c>
      <c r="K91" s="798"/>
      <c r="L91" s="464" t="b">
        <f>FALSE</f>
        <v>0</v>
      </c>
      <c r="M91" s="419"/>
      <c r="P91" s="419" t="b">
        <f>FALSE</f>
        <v>0</v>
      </c>
    </row>
    <row r="92" spans="2:16">
      <c r="B92" s="386"/>
      <c r="C92" s="390"/>
      <c r="D92" s="450" t="s">
        <v>134</v>
      </c>
      <c r="E92" s="399"/>
      <c r="F92" s="419"/>
      <c r="G92" s="390">
        <f>SUM(C91+C92)/24</f>
        <v>0</v>
      </c>
      <c r="H92" s="799" t="s">
        <v>137</v>
      </c>
      <c r="I92" s="799"/>
      <c r="J92" s="798"/>
      <c r="K92" s="798"/>
      <c r="L92" s="464" t="b">
        <f>TRUE</f>
        <v>1</v>
      </c>
      <c r="M92" s="419"/>
      <c r="P92" s="419" t="b">
        <f>FALSE</f>
        <v>0</v>
      </c>
    </row>
    <row r="93" spans="2:16">
      <c r="B93" s="386"/>
      <c r="I93" s="447"/>
      <c r="J93" s="447"/>
      <c r="L93" s="466">
        <f>IF(L91=TRUE,G91,IF(L92=TRUE,G92,0))</f>
        <v>0</v>
      </c>
      <c r="M93" s="411"/>
      <c r="P93" s="452">
        <f>IF(P91=TRUE,G91,IF(P92=TRUE,G92,0))</f>
        <v>0</v>
      </c>
    </row>
    <row r="94" spans="2:16">
      <c r="B94" s="386"/>
      <c r="I94" s="447"/>
      <c r="J94" s="447"/>
      <c r="L94" s="387"/>
      <c r="P94" s="419" t="b">
        <f>FALSE</f>
        <v>0</v>
      </c>
    </row>
    <row r="95" spans="2:16">
      <c r="B95" s="821" t="s">
        <v>138</v>
      </c>
      <c r="C95" s="821"/>
      <c r="D95" s="467">
        <f>SUM(J21+C35+J48+J67+J80+C87)</f>
        <v>0</v>
      </c>
      <c r="I95" s="447"/>
      <c r="J95" s="447"/>
      <c r="L95" s="387"/>
    </row>
    <row r="96" spans="2:16">
      <c r="B96" s="454"/>
      <c r="C96" s="381"/>
      <c r="D96" s="381"/>
      <c r="E96" s="381"/>
      <c r="F96" s="381"/>
      <c r="G96" s="381"/>
      <c r="H96" s="381"/>
      <c r="I96" s="381"/>
      <c r="J96" s="381"/>
      <c r="K96" s="381"/>
      <c r="L96" s="455"/>
    </row>
    <row r="98" spans="2:13">
      <c r="B98" s="801" t="s">
        <v>139</v>
      </c>
      <c r="C98" s="801"/>
    </row>
    <row r="99" spans="2:13" ht="12.75" customHeight="1">
      <c r="B99" s="795" t="s">
        <v>147</v>
      </c>
      <c r="C99" s="795"/>
      <c r="D99" s="795"/>
      <c r="E99" s="795"/>
      <c r="F99" s="795"/>
      <c r="G99" s="795"/>
      <c r="H99" s="795"/>
      <c r="I99" s="795"/>
      <c r="J99" s="795"/>
      <c r="K99" s="795"/>
      <c r="L99" s="795"/>
      <c r="M99" s="456"/>
    </row>
    <row r="100" spans="2:13" ht="13.5" customHeight="1">
      <c r="B100" s="795"/>
      <c r="C100" s="795"/>
      <c r="D100" s="795"/>
      <c r="E100" s="795"/>
      <c r="F100" s="795"/>
      <c r="G100" s="795"/>
      <c r="H100" s="795"/>
      <c r="I100" s="795"/>
      <c r="J100" s="795"/>
      <c r="K100" s="795"/>
      <c r="L100" s="795"/>
      <c r="M100" s="456"/>
    </row>
    <row r="101" spans="2:13">
      <c r="B101" s="795"/>
      <c r="C101" s="795"/>
      <c r="D101" s="795"/>
      <c r="E101" s="795"/>
      <c r="F101" s="795"/>
      <c r="G101" s="795"/>
      <c r="H101" s="795"/>
      <c r="I101" s="795"/>
      <c r="J101" s="795"/>
      <c r="K101" s="795"/>
      <c r="L101" s="795"/>
      <c r="M101" s="456"/>
    </row>
    <row r="102" spans="2:13">
      <c r="B102" s="795"/>
      <c r="C102" s="795"/>
      <c r="D102" s="795"/>
      <c r="E102" s="795"/>
      <c r="F102" s="795"/>
      <c r="G102" s="795"/>
      <c r="H102" s="795"/>
      <c r="I102" s="795"/>
      <c r="J102" s="795"/>
      <c r="K102" s="795"/>
      <c r="L102" s="795"/>
      <c r="M102" s="456"/>
    </row>
    <row r="103" spans="2:13">
      <c r="B103" s="795"/>
      <c r="C103" s="795"/>
      <c r="D103" s="795"/>
      <c r="E103" s="795"/>
      <c r="F103" s="795"/>
      <c r="G103" s="795"/>
      <c r="H103" s="795"/>
      <c r="I103" s="795"/>
      <c r="J103" s="795"/>
      <c r="K103" s="795"/>
      <c r="L103" s="795"/>
      <c r="M103" s="456"/>
    </row>
    <row r="104" spans="2:13">
      <c r="B104" s="795"/>
      <c r="C104" s="795"/>
      <c r="D104" s="795"/>
      <c r="E104" s="795"/>
      <c r="F104" s="795"/>
      <c r="G104" s="795"/>
      <c r="H104" s="795"/>
      <c r="I104" s="795"/>
      <c r="J104" s="795"/>
      <c r="K104" s="795"/>
      <c r="L104" s="795"/>
      <c r="M104" s="456"/>
    </row>
    <row r="105" spans="2:13">
      <c r="B105" s="795"/>
      <c r="C105" s="795"/>
      <c r="D105" s="795"/>
      <c r="E105" s="795"/>
      <c r="F105" s="795"/>
      <c r="G105" s="795"/>
      <c r="H105" s="795"/>
      <c r="I105" s="795"/>
      <c r="J105" s="795"/>
      <c r="K105" s="795"/>
      <c r="L105" s="795"/>
      <c r="M105" s="456"/>
    </row>
    <row r="106" spans="2:13">
      <c r="B106" s="795"/>
      <c r="C106" s="795"/>
      <c r="D106" s="795"/>
      <c r="E106" s="795"/>
      <c r="F106" s="795"/>
      <c r="G106" s="795"/>
      <c r="H106" s="795"/>
      <c r="I106" s="795"/>
      <c r="J106" s="795"/>
      <c r="K106" s="795"/>
      <c r="L106" s="795"/>
      <c r="M106" s="456"/>
    </row>
  </sheetData>
  <sheetProtection selectLockedCells="1"/>
  <mergeCells count="37">
    <mergeCell ref="J36:L36"/>
    <mergeCell ref="D2:J3"/>
    <mergeCell ref="C6:D6"/>
    <mergeCell ref="H6:I6"/>
    <mergeCell ref="J6:K6"/>
    <mergeCell ref="C7:D7"/>
    <mergeCell ref="J7:K7"/>
    <mergeCell ref="B9:L9"/>
    <mergeCell ref="F21:I21"/>
    <mergeCell ref="D35:E35"/>
    <mergeCell ref="F35:I35"/>
    <mergeCell ref="J35:K35"/>
    <mergeCell ref="D38:G38"/>
    <mergeCell ref="H44:K45"/>
    <mergeCell ref="F48:I48"/>
    <mergeCell ref="D51:G51"/>
    <mergeCell ref="G53:H53"/>
    <mergeCell ref="J53:K53"/>
    <mergeCell ref="G54:H54"/>
    <mergeCell ref="J54:K54"/>
    <mergeCell ref="G55:H55"/>
    <mergeCell ref="J55:K55"/>
    <mergeCell ref="D67:E67"/>
    <mergeCell ref="F67:I67"/>
    <mergeCell ref="E70:F70"/>
    <mergeCell ref="H72:I72"/>
    <mergeCell ref="H73:I73"/>
    <mergeCell ref="H74:I74"/>
    <mergeCell ref="D80:E80"/>
    <mergeCell ref="F80:I80"/>
    <mergeCell ref="B99:L106"/>
    <mergeCell ref="E83:F83"/>
    <mergeCell ref="H91:I91"/>
    <mergeCell ref="J91:K92"/>
    <mergeCell ref="H92:I92"/>
    <mergeCell ref="B95:C95"/>
    <mergeCell ref="B98:C98"/>
  </mergeCells>
  <conditionalFormatting sqref="I53 C57 C76">
    <cfRule type="expression" dxfId="4" priority="1" stopIfTrue="1">
      <formula>ISERROR(C53)</formula>
    </cfRule>
  </conditionalFormatting>
  <dataValidations count="41">
    <dataValidation allowBlank="1" showInputMessage="1" showErrorMessage="1" prompt="Enter amount of Annual Expense" sqref="C91:C92" xr:uid="{00000000-0002-0000-0300-000000000000}">
      <formula1>0</formula1>
      <formula2>0</formula2>
    </dataValidation>
    <dataValidation allowBlank="1" showInputMessage="1" showErrorMessage="1" prompt="Enter amount from check or direct deposit and 1099.  Worksheet will provide monthly comparison average. Check the amount used to qualify, then enter the annual income from this source that is not taxed. The worksheet will apply a 25% adjustment and add to" sqref="B83" xr:uid="{00000000-0002-0000-0300-000001000000}">
      <formula1>0</formula1>
      <formula2>0</formula2>
    </dataValidation>
    <dataValidation allowBlank="1" showInputMessage="1" showErrorMessage="1" prompt="Enter income source, YTD, and previous earnings from W-2 or tax return." sqref="B70" xr:uid="{00000000-0002-0000-0300-000002000000}">
      <formula1>0</formula1>
      <formula2>0</formula2>
    </dataValidation>
    <dataValidation allowBlank="1" showInputMessage="1" showErrorMessage="1" prompt="Enter YTD and previous year's commission. Enter the business expense from previous 2 year's tax returns.  The worksheet will apply an expense calculation based upon previous years expenses for YTD income." sqref="B51" xr:uid="{00000000-0002-0000-0300-000003000000}">
      <formula1>0</formula1>
      <formula2>0</formula2>
    </dataValidation>
    <dataValidation allowBlank="1" showInputMessage="1" showErrorMessage="1" prompt="Enter Salary type for borrower, worksheet will calculate monthly income. Enter applicable data. The salary income should be used unless lower Y-T-D or past year income would suggest a more conservative approach.  Choose stable income." sqref="B24" xr:uid="{00000000-0002-0000-0300-000004000000}">
      <formula1>0</formula1>
      <formula2>0</formula2>
    </dataValidation>
    <dataValidation allowBlank="1" showInputMessage="1" showErrorMessage="1" prompt="Enter applicable information in fields.  The worksheet will automatically calculate the lowest income average. However, if a more reasonable approach should be used; utilize the check box next to that approach." sqref="B11" xr:uid="{00000000-0002-0000-0300-000005000000}">
      <formula1>0</formula1>
      <formula2>0</formula2>
    </dataValidation>
    <dataValidation allowBlank="1" showInputMessage="1" showErrorMessage="1" prompt="Break out Bonus/Overtime Income from borrowers total income.  Do NOT double count earnings under hourly or salary income sections.  Back out any bonus or overtime earnings from W-2s in those sections and include in bonus/overtime section." sqref="B38" xr:uid="{00000000-0002-0000-0300-000006000000}">
      <formula1>0</formula1>
      <formula2>0</formula2>
    </dataValidation>
    <dataValidation allowBlank="1" showInputMessage="1" showErrorMessage="1" prompt="Enter Income as Reflected on 1099" sqref="C86" xr:uid="{00000000-0002-0000-0300-000007000000}">
      <formula1>0</formula1>
      <formula2>0</formula2>
    </dataValidation>
    <dataValidation allowBlank="1" showInputMessage="1" showErrorMessage="1" prompt="Enter amount of Monthly Social Security Check or Direct Deposit Amount" sqref="C85" xr:uid="{00000000-0002-0000-0300-000008000000}">
      <formula1>0</formula1>
      <formula2>0</formula2>
    </dataValidation>
    <dataValidation allowBlank="1" showInputMessage="1" showErrorMessage="1" prompt="selecting this checkbox will use this figure in the calculations" sqref="J11:J14 C16" xr:uid="{00000000-0002-0000-0300-000009000000}">
      <formula1>0</formula1>
      <formula2>0</formula2>
    </dataValidation>
    <dataValidation allowBlank="1" showInputMessage="1" showErrorMessage="1" prompt="Enter Other Income From W-2" sqref="C73:C74" xr:uid="{00000000-0002-0000-0300-00000A000000}">
      <formula1>0</formula1>
      <formula2>0</formula2>
    </dataValidation>
    <dataValidation allowBlank="1" showInputMessage="1" showErrorMessage="1" prompt="Enter the number of months reflected" sqref="G72:G74" xr:uid="{00000000-0002-0000-0300-00000B000000}">
      <formula1>0</formula1>
      <formula2>0</formula2>
    </dataValidation>
    <dataValidation allowBlank="1" showInputMessage="1" showErrorMessage="1" prompt="Enter Year-to-Date Income Amount" sqref="C72" xr:uid="{00000000-0002-0000-0300-00000C000000}">
      <formula1>0</formula1>
      <formula2>0</formula2>
    </dataValidation>
    <dataValidation allowBlank="1" showInputMessage="1" showErrorMessage="1" prompt="Enter Prev. year Comm. Less any  Base salary" sqref="C55" xr:uid="{00000000-0002-0000-0300-00000D000000}">
      <formula1>0</formula1>
      <formula2>0</formula2>
    </dataValidation>
    <dataValidation allowBlank="1" showInputMessage="1" showErrorMessage="1" prompt="Enter the 2106 Expenses (if any)" sqref="I54:I55" xr:uid="{00000000-0002-0000-0300-00000E000000}">
      <formula1>0</formula1>
      <formula2>0</formula2>
    </dataValidation>
    <dataValidation allowBlank="1" showInputMessage="1" showErrorMessage="1" prompt="Enter Prev. Year Comm. Less any Base salary" sqref="C54" xr:uid="{00000000-0002-0000-0300-00000F000000}">
      <formula1>0</formula1>
      <formula2>0</formula2>
    </dataValidation>
    <dataValidation allowBlank="1" showInputMessage="1" showErrorMessage="1" prompt="Enter source of Other Income_x000a_" sqref="E70:F70 E83:F83" xr:uid="{00000000-0002-0000-0300-000010000000}">
      <formula1>0</formula1>
      <formula2>0</formula2>
    </dataValidation>
    <dataValidation allowBlank="1" showInputMessage="1" showErrorMessage="1" prompt="Deduct YTD Commission from Base" sqref="C53" xr:uid="{00000000-0002-0000-0300-000011000000}">
      <formula1>0</formula1>
      <formula2>0</formula2>
    </dataValidation>
    <dataValidation allowBlank="1" showInputMessage="1" showErrorMessage="1" prompt="Enter the Number of Months Reflected" sqref="G42" xr:uid="{00000000-0002-0000-0300-000012000000}">
      <formula1>0</formula1>
      <formula2>0</formula2>
    </dataValidation>
    <dataValidation allowBlank="1" showInputMessage="1" showErrorMessage="1" prompt="Deduct Bonus/OT from annual Base Salary" sqref="C41:C42" xr:uid="{00000000-0002-0000-0300-000013000000}">
      <formula1>0</formula1>
      <formula2>0</formula2>
    </dataValidation>
    <dataValidation allowBlank="1" showInputMessage="1" showErrorMessage="1" prompt="Enter Number of months reflected" sqref="G40:G41" xr:uid="{00000000-0002-0000-0300-000014000000}">
      <formula1>0</formula1>
      <formula2>0</formula2>
    </dataValidation>
    <dataValidation allowBlank="1" showInputMessage="1" showErrorMessage="1" prompt="Deduct YTD Bonus/OT from Base Salary" sqref="C40" xr:uid="{00000000-0002-0000-0300-000015000000}">
      <formula1>0</formula1>
      <formula2>0</formula2>
    </dataValidation>
    <dataValidation allowBlank="1" showInputMessage="1" showErrorMessage="1" prompt="Enter Number of Months reflected by W-2" sqref="G32:G33" xr:uid="{00000000-0002-0000-0300-000016000000}">
      <formula1>0</formula1>
      <formula2>0</formula2>
    </dataValidation>
    <dataValidation allowBlank="1" showInputMessage="1" showErrorMessage="1" prompt="Enter W-2 Income" sqref="C32:C33" xr:uid="{00000000-0002-0000-0300-000017000000}">
      <formula1>0</formula1>
      <formula2>0</formula2>
    </dataValidation>
    <dataValidation allowBlank="1" showInputMessage="1" showErrorMessage="1" prompt="Enter Number of Months reflected on Pay Stub" sqref="G31" xr:uid="{00000000-0002-0000-0300-000018000000}">
      <formula1>0</formula1>
      <formula2>0</formula2>
    </dataValidation>
    <dataValidation allowBlank="1" showInputMessage="1" showErrorMessage="1" prompt="Enter Borrower's Employer" sqref="C7:D7" xr:uid="{00000000-0002-0000-0300-000019000000}">
      <formula1>0</formula1>
      <formula2>0</formula2>
    </dataValidation>
    <dataValidation allowBlank="1" showInputMessage="1" showErrorMessage="1" prompt="Enter Borrower's Name" sqref="C6:D6" xr:uid="{00000000-0002-0000-0300-00001A000000}">
      <formula1>0</formula1>
      <formula2>0</formula2>
    </dataValidation>
    <dataValidation allowBlank="1" showInputMessage="1" showErrorMessage="1" prompt="Enter Tax Year" sqref="E13:E14 E73:E74 E91:E92" xr:uid="{00000000-0002-0000-0300-00001B000000}">
      <formula1>0</formula1>
      <formula2>0</formula2>
    </dataValidation>
    <dataValidation allowBlank="1" showInputMessage="1" showErrorMessage="1" prompt="Enter Year to Date Salary as reflected on Pay Stub" sqref="C31" xr:uid="{00000000-0002-0000-0300-00001C000000}">
      <formula1>0</formula1>
      <formula2>0</formula2>
    </dataValidation>
    <dataValidation allowBlank="1" showInputMessage="1" showErrorMessage="1" prompt="If Paid Weekly enter Weekly Salary" sqref="C29" xr:uid="{00000000-0002-0000-0300-00001D000000}">
      <formula1>0</formula1>
      <formula2>0</formula2>
    </dataValidation>
    <dataValidation allowBlank="1" showInputMessage="1" showErrorMessage="1" prompt="If paid Bi-Monthly enter Bi-Monthly Salary" sqref="C28" xr:uid="{00000000-0002-0000-0300-00001E000000}">
      <formula1>0</formula1>
      <formula2>0</formula2>
    </dataValidation>
    <dataValidation allowBlank="1" showInputMessage="1" showErrorMessage="1" prompt="If paid Bi-Weekly Enter Bi-Weekly salary" sqref="C27" xr:uid="{00000000-0002-0000-0300-00001F000000}">
      <formula1>0</formula1>
      <formula2>0</formula2>
    </dataValidation>
    <dataValidation allowBlank="1" showInputMessage="1" showErrorMessage="1" prompt="If paid monthly enter Monthly Salary" sqref="C26 G91:G92" xr:uid="{00000000-0002-0000-0300-000020000000}">
      <formula1>0</formula1>
      <formula2>0</formula2>
    </dataValidation>
    <dataValidation allowBlank="1" showInputMessage="1" showErrorMessage="1" prompt="Enter Number of months worked for this Tax Year" sqref="G13:G14" xr:uid="{00000000-0002-0000-0300-000021000000}">
      <formula1>0</formula1>
      <formula2>0</formula2>
    </dataValidation>
    <dataValidation allowBlank="1" showInputMessage="1" showErrorMessage="1" prompt="Enter Salary from W-2" sqref="C13:C14" xr:uid="{00000000-0002-0000-0300-000022000000}">
      <formula1>0</formula1>
      <formula2>0</formula2>
    </dataValidation>
    <dataValidation allowBlank="1" showInputMessage="1" showErrorMessage="1" prompt="Enter The Number of Months" sqref="G12" xr:uid="{00000000-0002-0000-0300-000023000000}">
      <formula1>0</formula1>
      <formula2>0</formula2>
    </dataValidation>
    <dataValidation allowBlank="1" showInputMessage="1" showErrorMessage="1" prompt="Enter Year-to-Date Earnings Reflected on Pay Stub" sqref="C12" xr:uid="{00000000-0002-0000-0300-000024000000}">
      <formula1>0</formula1>
      <formula2>0</formula2>
    </dataValidation>
    <dataValidation allowBlank="1" showInputMessage="1" showErrorMessage="1" prompt="Enter Number of Hours worked Per week" sqref="G11" xr:uid="{00000000-0002-0000-0300-000025000000}">
      <formula1>0</formula1>
      <formula2>0</formula2>
    </dataValidation>
    <dataValidation allowBlank="1" showInputMessage="1" showErrorMessage="1" prompt="Enter GMAC Loan Number" sqref="J6:K6" xr:uid="{00000000-0002-0000-0300-000026000000}">
      <formula1>0</formula1>
      <formula2>0</formula2>
    </dataValidation>
    <dataValidation allowBlank="1" showInputMessage="1" showErrorMessage="1" prompt="Enter the Hourly Pay Rate" sqref="C11" xr:uid="{00000000-0002-0000-0300-000027000000}">
      <formula1>0</formula1>
      <formula2>0</formula2>
    </dataValidation>
    <dataValidation allowBlank="1" showInputMessage="1" showErrorMessage="1" prompt="Enter the Number of Months" sqref="G57:G59" xr:uid="{00000000-0002-0000-0300-000028000000}">
      <formula1>0</formula1>
      <formula2>0</formula2>
    </dataValidation>
  </dataValidations>
  <pageMargins left="0.7" right="0.7" top="0.75" bottom="0.75" header="0.51180555555555551" footer="0.51180555555555551"/>
  <pageSetup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5" r:id="rId4" name="Check Box 1">
              <controlPr defaultSize="0" autoFill="0" autoLine="0" autoPict="0">
                <anchor moveWithCells="1" sizeWithCells="1">
                  <from>
                    <xdr:col>1</xdr:col>
                    <xdr:colOff>1447800</xdr:colOff>
                    <xdr:row>16</xdr:row>
                    <xdr:rowOff>0</xdr:rowOff>
                  </from>
                  <to>
                    <xdr:col>1</xdr:col>
                    <xdr:colOff>1914525</xdr:colOff>
                    <xdr:row>17</xdr:row>
                    <xdr:rowOff>114300</xdr:rowOff>
                  </to>
                </anchor>
              </controlPr>
            </control>
          </mc:Choice>
        </mc:AlternateContent>
        <mc:AlternateContent xmlns:mc="http://schemas.openxmlformats.org/markup-compatibility/2006">
          <mc:Choice Requires="x14">
            <control shapeId="4106" r:id="rId5" name="Check Box 2">
              <controlPr defaultSize="0" autoFill="0" autoLine="0" autoPict="0">
                <anchor moveWithCells="1" sizeWithCells="1">
                  <from>
                    <xdr:col>1</xdr:col>
                    <xdr:colOff>1447800</xdr:colOff>
                    <xdr:row>16</xdr:row>
                    <xdr:rowOff>200025</xdr:rowOff>
                  </from>
                  <to>
                    <xdr:col>1</xdr:col>
                    <xdr:colOff>1914525</xdr:colOff>
                    <xdr:row>18</xdr:row>
                    <xdr:rowOff>66675</xdr:rowOff>
                  </to>
                </anchor>
              </controlPr>
            </control>
          </mc:Choice>
        </mc:AlternateContent>
        <mc:AlternateContent xmlns:mc="http://schemas.openxmlformats.org/markup-compatibility/2006">
          <mc:Choice Requires="x14">
            <control shapeId="4107" r:id="rId6" name="Check Box 3">
              <controlPr defaultSize="0" autoFill="0" autoLine="0" autoPict="0">
                <anchor moveWithCells="1" sizeWithCells="1">
                  <from>
                    <xdr:col>1</xdr:col>
                    <xdr:colOff>1447800</xdr:colOff>
                    <xdr:row>18</xdr:row>
                    <xdr:rowOff>0</xdr:rowOff>
                  </from>
                  <to>
                    <xdr:col>1</xdr:col>
                    <xdr:colOff>1914525</xdr:colOff>
                    <xdr:row>19</xdr:row>
                    <xdr:rowOff>114300</xdr:rowOff>
                  </to>
                </anchor>
              </controlPr>
            </control>
          </mc:Choice>
        </mc:AlternateContent>
        <mc:AlternateContent xmlns:mc="http://schemas.openxmlformats.org/markup-compatibility/2006">
          <mc:Choice Requires="x14">
            <control shapeId="4108" r:id="rId7" name="Check Box 4">
              <controlPr defaultSize="0" autoFill="0" autoLine="0" autoPict="0">
                <anchor moveWithCells="1" sizeWithCells="1">
                  <from>
                    <xdr:col>1</xdr:col>
                    <xdr:colOff>1400175</xdr:colOff>
                    <xdr:row>42</xdr:row>
                    <xdr:rowOff>190500</xdr:rowOff>
                  </from>
                  <to>
                    <xdr:col>1</xdr:col>
                    <xdr:colOff>1876425</xdr:colOff>
                    <xdr:row>44</xdr:row>
                    <xdr:rowOff>66675</xdr:rowOff>
                  </to>
                </anchor>
              </controlPr>
            </control>
          </mc:Choice>
        </mc:AlternateContent>
        <mc:AlternateContent xmlns:mc="http://schemas.openxmlformats.org/markup-compatibility/2006">
          <mc:Choice Requires="x14">
            <control shapeId="4109" r:id="rId8" name="Check Box 5">
              <controlPr defaultSize="0" autoFill="0" autoLine="0" autoPict="0">
                <anchor moveWithCells="1" sizeWithCells="1">
                  <from>
                    <xdr:col>1</xdr:col>
                    <xdr:colOff>1400175</xdr:colOff>
                    <xdr:row>44</xdr:row>
                    <xdr:rowOff>0</xdr:rowOff>
                  </from>
                  <to>
                    <xdr:col>1</xdr:col>
                    <xdr:colOff>1876425</xdr:colOff>
                    <xdr:row>45</xdr:row>
                    <xdr:rowOff>114300</xdr:rowOff>
                  </to>
                </anchor>
              </controlPr>
            </control>
          </mc:Choice>
        </mc:AlternateContent>
        <mc:AlternateContent xmlns:mc="http://schemas.openxmlformats.org/markup-compatibility/2006">
          <mc:Choice Requires="x14">
            <control shapeId="4110" r:id="rId9" name="Check Box 6">
              <controlPr defaultSize="0" autoFill="0" autoLine="0" autoPict="0">
                <anchor moveWithCells="1" sizeWithCells="1">
                  <from>
                    <xdr:col>1</xdr:col>
                    <xdr:colOff>1400175</xdr:colOff>
                    <xdr:row>44</xdr:row>
                    <xdr:rowOff>200025</xdr:rowOff>
                  </from>
                  <to>
                    <xdr:col>1</xdr:col>
                    <xdr:colOff>1876425</xdr:colOff>
                    <xdr:row>46</xdr:row>
                    <xdr:rowOff>66675</xdr:rowOff>
                  </to>
                </anchor>
              </controlPr>
            </control>
          </mc:Choice>
        </mc:AlternateContent>
        <mc:AlternateContent xmlns:mc="http://schemas.openxmlformats.org/markup-compatibility/2006">
          <mc:Choice Requires="x14">
            <control shapeId="4111" r:id="rId10" name="Check Box 7">
              <controlPr defaultSize="0" autoFill="0" autoLine="0" autoPict="0">
                <anchor moveWithCells="1" sizeWithCells="1">
                  <from>
                    <xdr:col>1</xdr:col>
                    <xdr:colOff>1447800</xdr:colOff>
                    <xdr:row>15</xdr:row>
                    <xdr:rowOff>0</xdr:rowOff>
                  </from>
                  <to>
                    <xdr:col>1</xdr:col>
                    <xdr:colOff>1914525</xdr:colOff>
                    <xdr:row>16</xdr:row>
                    <xdr:rowOff>114300</xdr:rowOff>
                  </to>
                </anchor>
              </controlPr>
            </control>
          </mc:Choice>
        </mc:AlternateContent>
        <mc:AlternateContent xmlns:mc="http://schemas.openxmlformats.org/markup-compatibility/2006">
          <mc:Choice Requires="x14">
            <control shapeId="4112" r:id="rId11" name="Check Box 8">
              <controlPr defaultSize="0" autoFill="0" autoLine="0" autoPict="0">
                <anchor moveWithCells="1" sizeWithCells="1">
                  <from>
                    <xdr:col>1</xdr:col>
                    <xdr:colOff>1457325</xdr:colOff>
                    <xdr:row>60</xdr:row>
                    <xdr:rowOff>0</xdr:rowOff>
                  </from>
                  <to>
                    <xdr:col>1</xdr:col>
                    <xdr:colOff>1933575</xdr:colOff>
                    <xdr:row>61</xdr:row>
                    <xdr:rowOff>114300</xdr:rowOff>
                  </to>
                </anchor>
              </controlPr>
            </control>
          </mc:Choice>
        </mc:AlternateContent>
        <mc:AlternateContent xmlns:mc="http://schemas.openxmlformats.org/markup-compatibility/2006">
          <mc:Choice Requires="x14">
            <control shapeId="4113" r:id="rId12" name="Check Box 9">
              <controlPr defaultSize="0" autoFill="0" autoLine="0" autoPict="0">
                <anchor moveWithCells="1" sizeWithCells="1">
                  <from>
                    <xdr:col>1</xdr:col>
                    <xdr:colOff>1457325</xdr:colOff>
                    <xdr:row>61</xdr:row>
                    <xdr:rowOff>0</xdr:rowOff>
                  </from>
                  <to>
                    <xdr:col>1</xdr:col>
                    <xdr:colOff>1933575</xdr:colOff>
                    <xdr:row>62</xdr:row>
                    <xdr:rowOff>114300</xdr:rowOff>
                  </to>
                </anchor>
              </controlPr>
            </control>
          </mc:Choice>
        </mc:AlternateContent>
        <mc:AlternateContent xmlns:mc="http://schemas.openxmlformats.org/markup-compatibility/2006">
          <mc:Choice Requires="x14">
            <control shapeId="4114" r:id="rId13" name="Check Box 10">
              <controlPr defaultSize="0" autoFill="0" autoLine="0" autoPict="0">
                <anchor moveWithCells="1" sizeWithCells="1">
                  <from>
                    <xdr:col>1</xdr:col>
                    <xdr:colOff>1457325</xdr:colOff>
                    <xdr:row>62</xdr:row>
                    <xdr:rowOff>0</xdr:rowOff>
                  </from>
                  <to>
                    <xdr:col>1</xdr:col>
                    <xdr:colOff>1933575</xdr:colOff>
                    <xdr:row>63</xdr:row>
                    <xdr:rowOff>114300</xdr:rowOff>
                  </to>
                </anchor>
              </controlPr>
            </control>
          </mc:Choice>
        </mc:AlternateContent>
        <mc:AlternateContent xmlns:mc="http://schemas.openxmlformats.org/markup-compatibility/2006">
          <mc:Choice Requires="x14">
            <control shapeId="4115" r:id="rId14" name="Check Box 11">
              <controlPr defaultSize="0" autoFill="0" autoLine="0" autoPict="0">
                <anchor moveWithCells="1" sizeWithCells="1">
                  <from>
                    <xdr:col>1</xdr:col>
                    <xdr:colOff>1447800</xdr:colOff>
                    <xdr:row>74</xdr:row>
                    <xdr:rowOff>200025</xdr:rowOff>
                  </from>
                  <to>
                    <xdr:col>1</xdr:col>
                    <xdr:colOff>1914525</xdr:colOff>
                    <xdr:row>76</xdr:row>
                    <xdr:rowOff>66675</xdr:rowOff>
                  </to>
                </anchor>
              </controlPr>
            </control>
          </mc:Choice>
        </mc:AlternateContent>
        <mc:AlternateContent xmlns:mc="http://schemas.openxmlformats.org/markup-compatibility/2006">
          <mc:Choice Requires="x14">
            <control shapeId="4116" r:id="rId15" name="Check Box 12">
              <controlPr defaultSize="0" autoFill="0" autoLine="0" autoPict="0">
                <anchor moveWithCells="1" sizeWithCells="1">
                  <from>
                    <xdr:col>1</xdr:col>
                    <xdr:colOff>1447800</xdr:colOff>
                    <xdr:row>75</xdr:row>
                    <xdr:rowOff>190500</xdr:rowOff>
                  </from>
                  <to>
                    <xdr:col>1</xdr:col>
                    <xdr:colOff>1914525</xdr:colOff>
                    <xdr:row>77</xdr:row>
                    <xdr:rowOff>66675</xdr:rowOff>
                  </to>
                </anchor>
              </controlPr>
            </control>
          </mc:Choice>
        </mc:AlternateContent>
        <mc:AlternateContent xmlns:mc="http://schemas.openxmlformats.org/markup-compatibility/2006">
          <mc:Choice Requires="x14">
            <control shapeId="4117" r:id="rId16" name="Check Box 13">
              <controlPr defaultSize="0" autoFill="0" autoLine="0" autoPict="0">
                <anchor moveWithCells="1" sizeWithCells="1">
                  <from>
                    <xdr:col>1</xdr:col>
                    <xdr:colOff>1447800</xdr:colOff>
                    <xdr:row>76</xdr:row>
                    <xdr:rowOff>171450</xdr:rowOff>
                  </from>
                  <to>
                    <xdr:col>1</xdr:col>
                    <xdr:colOff>1914525</xdr:colOff>
                    <xdr:row>78</xdr:row>
                    <xdr:rowOff>57150</xdr:rowOff>
                  </to>
                </anchor>
              </controlPr>
            </control>
          </mc:Choice>
        </mc:AlternateContent>
        <mc:AlternateContent xmlns:mc="http://schemas.openxmlformats.org/markup-compatibility/2006">
          <mc:Choice Requires="x14">
            <control shapeId="4118" r:id="rId17" name="Check Box 14">
              <controlPr defaultSize="0" autoFill="0" autoLine="0" autoPict="0">
                <anchor moveWithCells="1" sizeWithCells="1">
                  <from>
                    <xdr:col>1</xdr:col>
                    <xdr:colOff>1447800</xdr:colOff>
                    <xdr:row>24</xdr:row>
                    <xdr:rowOff>200025</xdr:rowOff>
                  </from>
                  <to>
                    <xdr:col>1</xdr:col>
                    <xdr:colOff>1914525</xdr:colOff>
                    <xdr:row>26</xdr:row>
                    <xdr:rowOff>66675</xdr:rowOff>
                  </to>
                </anchor>
              </controlPr>
            </control>
          </mc:Choice>
        </mc:AlternateContent>
        <mc:AlternateContent xmlns:mc="http://schemas.openxmlformats.org/markup-compatibility/2006">
          <mc:Choice Requires="x14">
            <control shapeId="4119" r:id="rId18" name="Check Box 15">
              <controlPr defaultSize="0" autoFill="0" autoLine="0" autoPict="0">
                <anchor moveWithCells="1" sizeWithCells="1">
                  <from>
                    <xdr:col>1</xdr:col>
                    <xdr:colOff>1447800</xdr:colOff>
                    <xdr:row>25</xdr:row>
                    <xdr:rowOff>200025</xdr:rowOff>
                  </from>
                  <to>
                    <xdr:col>1</xdr:col>
                    <xdr:colOff>1914525</xdr:colOff>
                    <xdr:row>27</xdr:row>
                    <xdr:rowOff>66675</xdr:rowOff>
                  </to>
                </anchor>
              </controlPr>
            </control>
          </mc:Choice>
        </mc:AlternateContent>
        <mc:AlternateContent xmlns:mc="http://schemas.openxmlformats.org/markup-compatibility/2006">
          <mc:Choice Requires="x14">
            <control shapeId="4120" r:id="rId19" name="Check Box 16">
              <controlPr defaultSize="0" autoFill="0" autoLine="0" autoPict="0">
                <anchor moveWithCells="1" sizeWithCells="1">
                  <from>
                    <xdr:col>1</xdr:col>
                    <xdr:colOff>1447800</xdr:colOff>
                    <xdr:row>26</xdr:row>
                    <xdr:rowOff>200025</xdr:rowOff>
                  </from>
                  <to>
                    <xdr:col>1</xdr:col>
                    <xdr:colOff>1914525</xdr:colOff>
                    <xdr:row>28</xdr:row>
                    <xdr:rowOff>66675</xdr:rowOff>
                  </to>
                </anchor>
              </controlPr>
            </control>
          </mc:Choice>
        </mc:AlternateContent>
        <mc:AlternateContent xmlns:mc="http://schemas.openxmlformats.org/markup-compatibility/2006">
          <mc:Choice Requires="x14">
            <control shapeId="4121" r:id="rId20" name="Check Box 17">
              <controlPr defaultSize="0" autoFill="0" autoLine="0" autoPict="0">
                <anchor moveWithCells="1" sizeWithCells="1">
                  <from>
                    <xdr:col>1</xdr:col>
                    <xdr:colOff>1447800</xdr:colOff>
                    <xdr:row>27</xdr:row>
                    <xdr:rowOff>200025</xdr:rowOff>
                  </from>
                  <to>
                    <xdr:col>1</xdr:col>
                    <xdr:colOff>1914525</xdr:colOff>
                    <xdr:row>29</xdr:row>
                    <xdr:rowOff>66675</xdr:rowOff>
                  </to>
                </anchor>
              </controlPr>
            </control>
          </mc:Choice>
        </mc:AlternateContent>
        <mc:AlternateContent xmlns:mc="http://schemas.openxmlformats.org/markup-compatibility/2006">
          <mc:Choice Requires="x14">
            <control shapeId="4122" r:id="rId21" name="Check Box 18">
              <controlPr defaultSize="0" autoFill="0" autoLine="0" autoPict="0">
                <anchor moveWithCells="1" sizeWithCells="1">
                  <from>
                    <xdr:col>1</xdr:col>
                    <xdr:colOff>1447800</xdr:colOff>
                    <xdr:row>29</xdr:row>
                    <xdr:rowOff>200025</xdr:rowOff>
                  </from>
                  <to>
                    <xdr:col>1</xdr:col>
                    <xdr:colOff>1914525</xdr:colOff>
                    <xdr:row>31</xdr:row>
                    <xdr:rowOff>66675</xdr:rowOff>
                  </to>
                </anchor>
              </controlPr>
            </control>
          </mc:Choice>
        </mc:AlternateContent>
        <mc:AlternateContent xmlns:mc="http://schemas.openxmlformats.org/markup-compatibility/2006">
          <mc:Choice Requires="x14">
            <control shapeId="4123" r:id="rId22" name="Check Box 19">
              <controlPr defaultSize="0" autoFill="0" autoLine="0" autoPict="0">
                <anchor moveWithCells="1" sizeWithCells="1">
                  <from>
                    <xdr:col>1</xdr:col>
                    <xdr:colOff>1447800</xdr:colOff>
                    <xdr:row>31</xdr:row>
                    <xdr:rowOff>0</xdr:rowOff>
                  </from>
                  <to>
                    <xdr:col>1</xdr:col>
                    <xdr:colOff>1914525</xdr:colOff>
                    <xdr:row>32</xdr:row>
                    <xdr:rowOff>114300</xdr:rowOff>
                  </to>
                </anchor>
              </controlPr>
            </control>
          </mc:Choice>
        </mc:AlternateContent>
        <mc:AlternateContent xmlns:mc="http://schemas.openxmlformats.org/markup-compatibility/2006">
          <mc:Choice Requires="x14">
            <control shapeId="4124" r:id="rId23" name="Check Box 20">
              <controlPr defaultSize="0" autoFill="0" autoLine="0" autoPict="0">
                <anchor moveWithCells="1" sizeWithCells="1">
                  <from>
                    <xdr:col>1</xdr:col>
                    <xdr:colOff>1447800</xdr:colOff>
                    <xdr:row>32</xdr:row>
                    <xdr:rowOff>0</xdr:rowOff>
                  </from>
                  <to>
                    <xdr:col>1</xdr:col>
                    <xdr:colOff>1914525</xdr:colOff>
                    <xdr:row>33</xdr:row>
                    <xdr:rowOff>114300</xdr:rowOff>
                  </to>
                </anchor>
              </controlPr>
            </control>
          </mc:Choice>
        </mc:AlternateContent>
        <mc:AlternateContent xmlns:mc="http://schemas.openxmlformats.org/markup-compatibility/2006">
          <mc:Choice Requires="x14">
            <control shapeId="4125" r:id="rId24" name="Check Box 21">
              <controlPr defaultSize="0" autoFill="0" autoLine="0" autoPict="0">
                <anchor moveWithCells="1" sizeWithCells="1">
                  <from>
                    <xdr:col>1</xdr:col>
                    <xdr:colOff>1533525</xdr:colOff>
                    <xdr:row>84</xdr:row>
                    <xdr:rowOff>0</xdr:rowOff>
                  </from>
                  <to>
                    <xdr:col>1</xdr:col>
                    <xdr:colOff>2000250</xdr:colOff>
                    <xdr:row>85</xdr:row>
                    <xdr:rowOff>114300</xdr:rowOff>
                  </to>
                </anchor>
              </controlPr>
            </control>
          </mc:Choice>
        </mc:AlternateContent>
        <mc:AlternateContent xmlns:mc="http://schemas.openxmlformats.org/markup-compatibility/2006">
          <mc:Choice Requires="x14">
            <control shapeId="4126" r:id="rId25" name="Check Box 22">
              <controlPr defaultSize="0" autoFill="0" autoLine="0" autoPict="0">
                <anchor moveWithCells="1" sizeWithCells="1">
                  <from>
                    <xdr:col>1</xdr:col>
                    <xdr:colOff>1533525</xdr:colOff>
                    <xdr:row>85</xdr:row>
                    <xdr:rowOff>0</xdr:rowOff>
                  </from>
                  <to>
                    <xdr:col>1</xdr:col>
                    <xdr:colOff>2000250</xdr:colOff>
                    <xdr:row>86</xdr:row>
                    <xdr:rowOff>114300</xdr:rowOff>
                  </to>
                </anchor>
              </controlPr>
            </control>
          </mc:Choice>
        </mc:AlternateContent>
        <mc:AlternateContent xmlns:mc="http://schemas.openxmlformats.org/markup-compatibility/2006">
          <mc:Choice Requires="x14">
            <control shapeId="4127" r:id="rId26" name="Check Box 23">
              <controlPr defaultSize="0" autoFill="0" autoLine="0" autoPict="0">
                <anchor moveWithCells="1" sizeWithCells="1">
                  <from>
                    <xdr:col>1</xdr:col>
                    <xdr:colOff>1447800</xdr:colOff>
                    <xdr:row>16</xdr:row>
                    <xdr:rowOff>0</xdr:rowOff>
                  </from>
                  <to>
                    <xdr:col>1</xdr:col>
                    <xdr:colOff>1914525</xdr:colOff>
                    <xdr:row>17</xdr:row>
                    <xdr:rowOff>114300</xdr:rowOff>
                  </to>
                </anchor>
              </controlPr>
            </control>
          </mc:Choice>
        </mc:AlternateContent>
        <mc:AlternateContent xmlns:mc="http://schemas.openxmlformats.org/markup-compatibility/2006">
          <mc:Choice Requires="x14">
            <control shapeId="4128" r:id="rId27" name="Check Box 24">
              <controlPr defaultSize="0" autoFill="0" autoLine="0" autoPict="0">
                <anchor moveWithCells="1" sizeWithCells="1">
                  <from>
                    <xdr:col>1</xdr:col>
                    <xdr:colOff>1447800</xdr:colOff>
                    <xdr:row>16</xdr:row>
                    <xdr:rowOff>200025</xdr:rowOff>
                  </from>
                  <to>
                    <xdr:col>1</xdr:col>
                    <xdr:colOff>1914525</xdr:colOff>
                    <xdr:row>18</xdr:row>
                    <xdr:rowOff>66675</xdr:rowOff>
                  </to>
                </anchor>
              </controlPr>
            </control>
          </mc:Choice>
        </mc:AlternateContent>
        <mc:AlternateContent xmlns:mc="http://schemas.openxmlformats.org/markup-compatibility/2006">
          <mc:Choice Requires="x14">
            <control shapeId="4129" r:id="rId28" name="Check Box 25">
              <controlPr defaultSize="0" autoFill="0" autoLine="0" autoPict="0">
                <anchor moveWithCells="1" sizeWithCells="1">
                  <from>
                    <xdr:col>1</xdr:col>
                    <xdr:colOff>1447800</xdr:colOff>
                    <xdr:row>18</xdr:row>
                    <xdr:rowOff>0</xdr:rowOff>
                  </from>
                  <to>
                    <xdr:col>1</xdr:col>
                    <xdr:colOff>1914525</xdr:colOff>
                    <xdr:row>19</xdr:row>
                    <xdr:rowOff>114300</xdr:rowOff>
                  </to>
                </anchor>
              </controlPr>
            </control>
          </mc:Choice>
        </mc:AlternateContent>
        <mc:AlternateContent xmlns:mc="http://schemas.openxmlformats.org/markup-compatibility/2006">
          <mc:Choice Requires="x14">
            <control shapeId="4130" r:id="rId29" name="Check Box 26">
              <controlPr defaultSize="0" autoFill="0" autoLine="0" autoPict="0">
                <anchor moveWithCells="1" sizeWithCells="1">
                  <from>
                    <xdr:col>1</xdr:col>
                    <xdr:colOff>1400175</xdr:colOff>
                    <xdr:row>42</xdr:row>
                    <xdr:rowOff>190500</xdr:rowOff>
                  </from>
                  <to>
                    <xdr:col>1</xdr:col>
                    <xdr:colOff>1876425</xdr:colOff>
                    <xdr:row>44</xdr:row>
                    <xdr:rowOff>66675</xdr:rowOff>
                  </to>
                </anchor>
              </controlPr>
            </control>
          </mc:Choice>
        </mc:AlternateContent>
        <mc:AlternateContent xmlns:mc="http://schemas.openxmlformats.org/markup-compatibility/2006">
          <mc:Choice Requires="x14">
            <control shapeId="4131" r:id="rId30" name="Check Box 27">
              <controlPr defaultSize="0" autoFill="0" autoLine="0" autoPict="0">
                <anchor moveWithCells="1" sizeWithCells="1">
                  <from>
                    <xdr:col>1</xdr:col>
                    <xdr:colOff>1400175</xdr:colOff>
                    <xdr:row>44</xdr:row>
                    <xdr:rowOff>0</xdr:rowOff>
                  </from>
                  <to>
                    <xdr:col>1</xdr:col>
                    <xdr:colOff>1876425</xdr:colOff>
                    <xdr:row>45</xdr:row>
                    <xdr:rowOff>114300</xdr:rowOff>
                  </to>
                </anchor>
              </controlPr>
            </control>
          </mc:Choice>
        </mc:AlternateContent>
        <mc:AlternateContent xmlns:mc="http://schemas.openxmlformats.org/markup-compatibility/2006">
          <mc:Choice Requires="x14">
            <control shapeId="4132" r:id="rId31" name="Check Box 28">
              <controlPr defaultSize="0" autoFill="0" autoLine="0" autoPict="0">
                <anchor moveWithCells="1" sizeWithCells="1">
                  <from>
                    <xdr:col>1</xdr:col>
                    <xdr:colOff>1400175</xdr:colOff>
                    <xdr:row>44</xdr:row>
                    <xdr:rowOff>200025</xdr:rowOff>
                  </from>
                  <to>
                    <xdr:col>1</xdr:col>
                    <xdr:colOff>1876425</xdr:colOff>
                    <xdr:row>46</xdr:row>
                    <xdr:rowOff>66675</xdr:rowOff>
                  </to>
                </anchor>
              </controlPr>
            </control>
          </mc:Choice>
        </mc:AlternateContent>
        <mc:AlternateContent xmlns:mc="http://schemas.openxmlformats.org/markup-compatibility/2006">
          <mc:Choice Requires="x14">
            <control shapeId="4133" r:id="rId32" name="Check Box 29">
              <controlPr defaultSize="0" autoFill="0" autoLine="0" autoPict="0">
                <anchor moveWithCells="1" sizeWithCells="1">
                  <from>
                    <xdr:col>1</xdr:col>
                    <xdr:colOff>1447800</xdr:colOff>
                    <xdr:row>15</xdr:row>
                    <xdr:rowOff>0</xdr:rowOff>
                  </from>
                  <to>
                    <xdr:col>1</xdr:col>
                    <xdr:colOff>1914525</xdr:colOff>
                    <xdr:row>16</xdr:row>
                    <xdr:rowOff>114300</xdr:rowOff>
                  </to>
                </anchor>
              </controlPr>
            </control>
          </mc:Choice>
        </mc:AlternateContent>
        <mc:AlternateContent xmlns:mc="http://schemas.openxmlformats.org/markup-compatibility/2006">
          <mc:Choice Requires="x14">
            <control shapeId="4134" r:id="rId33" name="Check Box 30">
              <controlPr defaultSize="0" autoFill="0" autoLine="0" autoPict="0">
                <anchor moveWithCells="1" sizeWithCells="1">
                  <from>
                    <xdr:col>1</xdr:col>
                    <xdr:colOff>1457325</xdr:colOff>
                    <xdr:row>60</xdr:row>
                    <xdr:rowOff>0</xdr:rowOff>
                  </from>
                  <to>
                    <xdr:col>1</xdr:col>
                    <xdr:colOff>1933575</xdr:colOff>
                    <xdr:row>61</xdr:row>
                    <xdr:rowOff>114300</xdr:rowOff>
                  </to>
                </anchor>
              </controlPr>
            </control>
          </mc:Choice>
        </mc:AlternateContent>
        <mc:AlternateContent xmlns:mc="http://schemas.openxmlformats.org/markup-compatibility/2006">
          <mc:Choice Requires="x14">
            <control shapeId="4135" r:id="rId34" name="Check Box 31">
              <controlPr defaultSize="0" autoFill="0" autoLine="0" autoPict="0">
                <anchor moveWithCells="1" sizeWithCells="1">
                  <from>
                    <xdr:col>1</xdr:col>
                    <xdr:colOff>1457325</xdr:colOff>
                    <xdr:row>61</xdr:row>
                    <xdr:rowOff>0</xdr:rowOff>
                  </from>
                  <to>
                    <xdr:col>1</xdr:col>
                    <xdr:colOff>1933575</xdr:colOff>
                    <xdr:row>62</xdr:row>
                    <xdr:rowOff>114300</xdr:rowOff>
                  </to>
                </anchor>
              </controlPr>
            </control>
          </mc:Choice>
        </mc:AlternateContent>
        <mc:AlternateContent xmlns:mc="http://schemas.openxmlformats.org/markup-compatibility/2006">
          <mc:Choice Requires="x14">
            <control shapeId="4136" r:id="rId35" name="Check Box 32">
              <controlPr defaultSize="0" autoFill="0" autoLine="0" autoPict="0">
                <anchor moveWithCells="1" sizeWithCells="1">
                  <from>
                    <xdr:col>1</xdr:col>
                    <xdr:colOff>1457325</xdr:colOff>
                    <xdr:row>62</xdr:row>
                    <xdr:rowOff>0</xdr:rowOff>
                  </from>
                  <to>
                    <xdr:col>1</xdr:col>
                    <xdr:colOff>1933575</xdr:colOff>
                    <xdr:row>63</xdr:row>
                    <xdr:rowOff>114300</xdr:rowOff>
                  </to>
                </anchor>
              </controlPr>
            </control>
          </mc:Choice>
        </mc:AlternateContent>
        <mc:AlternateContent xmlns:mc="http://schemas.openxmlformats.org/markup-compatibility/2006">
          <mc:Choice Requires="x14">
            <control shapeId="4137" r:id="rId36" name="Check Box 33">
              <controlPr defaultSize="0" autoFill="0" autoLine="0" autoPict="0">
                <anchor moveWithCells="1" sizeWithCells="1">
                  <from>
                    <xdr:col>1</xdr:col>
                    <xdr:colOff>1447800</xdr:colOff>
                    <xdr:row>74</xdr:row>
                    <xdr:rowOff>200025</xdr:rowOff>
                  </from>
                  <to>
                    <xdr:col>1</xdr:col>
                    <xdr:colOff>1914525</xdr:colOff>
                    <xdr:row>76</xdr:row>
                    <xdr:rowOff>66675</xdr:rowOff>
                  </to>
                </anchor>
              </controlPr>
            </control>
          </mc:Choice>
        </mc:AlternateContent>
        <mc:AlternateContent xmlns:mc="http://schemas.openxmlformats.org/markup-compatibility/2006">
          <mc:Choice Requires="x14">
            <control shapeId="4138" r:id="rId37" name="Check Box 34">
              <controlPr defaultSize="0" autoFill="0" autoLine="0" autoPict="0">
                <anchor moveWithCells="1" sizeWithCells="1">
                  <from>
                    <xdr:col>1</xdr:col>
                    <xdr:colOff>1447800</xdr:colOff>
                    <xdr:row>75</xdr:row>
                    <xdr:rowOff>190500</xdr:rowOff>
                  </from>
                  <to>
                    <xdr:col>1</xdr:col>
                    <xdr:colOff>1914525</xdr:colOff>
                    <xdr:row>77</xdr:row>
                    <xdr:rowOff>66675</xdr:rowOff>
                  </to>
                </anchor>
              </controlPr>
            </control>
          </mc:Choice>
        </mc:AlternateContent>
        <mc:AlternateContent xmlns:mc="http://schemas.openxmlformats.org/markup-compatibility/2006">
          <mc:Choice Requires="x14">
            <control shapeId="4139" r:id="rId38" name="Check Box 35">
              <controlPr defaultSize="0" autoFill="0" autoLine="0" autoPict="0">
                <anchor moveWithCells="1" sizeWithCells="1">
                  <from>
                    <xdr:col>1</xdr:col>
                    <xdr:colOff>1447800</xdr:colOff>
                    <xdr:row>76</xdr:row>
                    <xdr:rowOff>171450</xdr:rowOff>
                  </from>
                  <to>
                    <xdr:col>1</xdr:col>
                    <xdr:colOff>1914525</xdr:colOff>
                    <xdr:row>78</xdr:row>
                    <xdr:rowOff>57150</xdr:rowOff>
                  </to>
                </anchor>
              </controlPr>
            </control>
          </mc:Choice>
        </mc:AlternateContent>
        <mc:AlternateContent xmlns:mc="http://schemas.openxmlformats.org/markup-compatibility/2006">
          <mc:Choice Requires="x14">
            <control shapeId="4140" r:id="rId39" name="Check Box 36">
              <controlPr defaultSize="0" autoFill="0" autoLine="0" autoPict="0">
                <anchor moveWithCells="1" sizeWithCells="1">
                  <from>
                    <xdr:col>1</xdr:col>
                    <xdr:colOff>1447800</xdr:colOff>
                    <xdr:row>24</xdr:row>
                    <xdr:rowOff>200025</xdr:rowOff>
                  </from>
                  <to>
                    <xdr:col>1</xdr:col>
                    <xdr:colOff>1914525</xdr:colOff>
                    <xdr:row>26</xdr:row>
                    <xdr:rowOff>66675</xdr:rowOff>
                  </to>
                </anchor>
              </controlPr>
            </control>
          </mc:Choice>
        </mc:AlternateContent>
        <mc:AlternateContent xmlns:mc="http://schemas.openxmlformats.org/markup-compatibility/2006">
          <mc:Choice Requires="x14">
            <control shapeId="4141" r:id="rId40" name="Check Box 37">
              <controlPr defaultSize="0" autoFill="0" autoLine="0" autoPict="0">
                <anchor moveWithCells="1" sizeWithCells="1">
                  <from>
                    <xdr:col>1</xdr:col>
                    <xdr:colOff>1447800</xdr:colOff>
                    <xdr:row>25</xdr:row>
                    <xdr:rowOff>200025</xdr:rowOff>
                  </from>
                  <to>
                    <xdr:col>1</xdr:col>
                    <xdr:colOff>1914525</xdr:colOff>
                    <xdr:row>27</xdr:row>
                    <xdr:rowOff>66675</xdr:rowOff>
                  </to>
                </anchor>
              </controlPr>
            </control>
          </mc:Choice>
        </mc:AlternateContent>
        <mc:AlternateContent xmlns:mc="http://schemas.openxmlformats.org/markup-compatibility/2006">
          <mc:Choice Requires="x14">
            <control shapeId="4142" r:id="rId41" name="Check Box 38">
              <controlPr defaultSize="0" autoFill="0" autoLine="0" autoPict="0">
                <anchor moveWithCells="1" sizeWithCells="1">
                  <from>
                    <xdr:col>1</xdr:col>
                    <xdr:colOff>1447800</xdr:colOff>
                    <xdr:row>26</xdr:row>
                    <xdr:rowOff>200025</xdr:rowOff>
                  </from>
                  <to>
                    <xdr:col>1</xdr:col>
                    <xdr:colOff>1914525</xdr:colOff>
                    <xdr:row>28</xdr:row>
                    <xdr:rowOff>66675</xdr:rowOff>
                  </to>
                </anchor>
              </controlPr>
            </control>
          </mc:Choice>
        </mc:AlternateContent>
        <mc:AlternateContent xmlns:mc="http://schemas.openxmlformats.org/markup-compatibility/2006">
          <mc:Choice Requires="x14">
            <control shapeId="4143" r:id="rId42" name="Check Box 39">
              <controlPr defaultSize="0" autoFill="0" autoLine="0" autoPict="0">
                <anchor moveWithCells="1" sizeWithCells="1">
                  <from>
                    <xdr:col>1</xdr:col>
                    <xdr:colOff>1447800</xdr:colOff>
                    <xdr:row>27</xdr:row>
                    <xdr:rowOff>200025</xdr:rowOff>
                  </from>
                  <to>
                    <xdr:col>1</xdr:col>
                    <xdr:colOff>1914525</xdr:colOff>
                    <xdr:row>29</xdr:row>
                    <xdr:rowOff>66675</xdr:rowOff>
                  </to>
                </anchor>
              </controlPr>
            </control>
          </mc:Choice>
        </mc:AlternateContent>
        <mc:AlternateContent xmlns:mc="http://schemas.openxmlformats.org/markup-compatibility/2006">
          <mc:Choice Requires="x14">
            <control shapeId="4144" r:id="rId43" name="Check Box 40">
              <controlPr defaultSize="0" autoFill="0" autoLine="0" autoPict="0">
                <anchor moveWithCells="1" sizeWithCells="1">
                  <from>
                    <xdr:col>1</xdr:col>
                    <xdr:colOff>1447800</xdr:colOff>
                    <xdr:row>29</xdr:row>
                    <xdr:rowOff>200025</xdr:rowOff>
                  </from>
                  <to>
                    <xdr:col>1</xdr:col>
                    <xdr:colOff>1914525</xdr:colOff>
                    <xdr:row>31</xdr:row>
                    <xdr:rowOff>66675</xdr:rowOff>
                  </to>
                </anchor>
              </controlPr>
            </control>
          </mc:Choice>
        </mc:AlternateContent>
        <mc:AlternateContent xmlns:mc="http://schemas.openxmlformats.org/markup-compatibility/2006">
          <mc:Choice Requires="x14">
            <control shapeId="4145" r:id="rId44" name="Check Box 41">
              <controlPr defaultSize="0" autoFill="0" autoLine="0" autoPict="0">
                <anchor moveWithCells="1" sizeWithCells="1">
                  <from>
                    <xdr:col>1</xdr:col>
                    <xdr:colOff>1447800</xdr:colOff>
                    <xdr:row>31</xdr:row>
                    <xdr:rowOff>0</xdr:rowOff>
                  </from>
                  <to>
                    <xdr:col>1</xdr:col>
                    <xdr:colOff>1914525</xdr:colOff>
                    <xdr:row>32</xdr:row>
                    <xdr:rowOff>114300</xdr:rowOff>
                  </to>
                </anchor>
              </controlPr>
            </control>
          </mc:Choice>
        </mc:AlternateContent>
        <mc:AlternateContent xmlns:mc="http://schemas.openxmlformats.org/markup-compatibility/2006">
          <mc:Choice Requires="x14">
            <control shapeId="4146" r:id="rId45" name="Check Box 42">
              <controlPr defaultSize="0" autoFill="0" autoLine="0" autoPict="0">
                <anchor moveWithCells="1" sizeWithCells="1">
                  <from>
                    <xdr:col>1</xdr:col>
                    <xdr:colOff>1447800</xdr:colOff>
                    <xdr:row>32</xdr:row>
                    <xdr:rowOff>0</xdr:rowOff>
                  </from>
                  <to>
                    <xdr:col>1</xdr:col>
                    <xdr:colOff>1914525</xdr:colOff>
                    <xdr:row>33</xdr:row>
                    <xdr:rowOff>114300</xdr:rowOff>
                  </to>
                </anchor>
              </controlPr>
            </control>
          </mc:Choice>
        </mc:AlternateContent>
        <mc:AlternateContent xmlns:mc="http://schemas.openxmlformats.org/markup-compatibility/2006">
          <mc:Choice Requires="x14">
            <control shapeId="4147" r:id="rId46" name="Check Box 43">
              <controlPr defaultSize="0" autoFill="0" autoLine="0" autoPict="0">
                <anchor moveWithCells="1" sizeWithCells="1">
                  <from>
                    <xdr:col>5</xdr:col>
                    <xdr:colOff>542925</xdr:colOff>
                    <xdr:row>89</xdr:row>
                    <xdr:rowOff>190500</xdr:rowOff>
                  </from>
                  <to>
                    <xdr:col>6</xdr:col>
                    <xdr:colOff>133350</xdr:colOff>
                    <xdr:row>91</xdr:row>
                    <xdr:rowOff>38100</xdr:rowOff>
                  </to>
                </anchor>
              </controlPr>
            </control>
          </mc:Choice>
        </mc:AlternateContent>
        <mc:AlternateContent xmlns:mc="http://schemas.openxmlformats.org/markup-compatibility/2006">
          <mc:Choice Requires="x14">
            <control shapeId="4148" r:id="rId47" name="Check Box 44">
              <controlPr defaultSize="0" autoFill="0" autoLine="0" autoPict="0">
                <anchor moveWithCells="1" sizeWithCells="1">
                  <from>
                    <xdr:col>5</xdr:col>
                    <xdr:colOff>542925</xdr:colOff>
                    <xdr:row>90</xdr:row>
                    <xdr:rowOff>190500</xdr:rowOff>
                  </from>
                  <to>
                    <xdr:col>6</xdr:col>
                    <xdr:colOff>133350</xdr:colOff>
                    <xdr:row>92</xdr:row>
                    <xdr:rowOff>28575</xdr:rowOff>
                  </to>
                </anchor>
              </controlPr>
            </control>
          </mc:Choice>
        </mc:AlternateContent>
        <mc:AlternateContent xmlns:mc="http://schemas.openxmlformats.org/markup-compatibility/2006">
          <mc:Choice Requires="x14">
            <control shapeId="4149" r:id="rId48" name="Check Box 45">
              <controlPr defaultSize="0" autoFill="0" autoLine="0" autoPict="0">
                <anchor moveWithCells="1" sizeWithCells="1">
                  <from>
                    <xdr:col>1</xdr:col>
                    <xdr:colOff>1533525</xdr:colOff>
                    <xdr:row>84</xdr:row>
                    <xdr:rowOff>0</xdr:rowOff>
                  </from>
                  <to>
                    <xdr:col>1</xdr:col>
                    <xdr:colOff>2000250</xdr:colOff>
                    <xdr:row>85</xdr:row>
                    <xdr:rowOff>114300</xdr:rowOff>
                  </to>
                </anchor>
              </controlPr>
            </control>
          </mc:Choice>
        </mc:AlternateContent>
        <mc:AlternateContent xmlns:mc="http://schemas.openxmlformats.org/markup-compatibility/2006">
          <mc:Choice Requires="x14">
            <control shapeId="4150" r:id="rId49" name="Check Box 46">
              <controlPr defaultSize="0" autoFill="0" autoLine="0" autoPict="0">
                <anchor moveWithCells="1" sizeWithCells="1">
                  <from>
                    <xdr:col>1</xdr:col>
                    <xdr:colOff>1533525</xdr:colOff>
                    <xdr:row>85</xdr:row>
                    <xdr:rowOff>0</xdr:rowOff>
                  </from>
                  <to>
                    <xdr:col>1</xdr:col>
                    <xdr:colOff>2000250</xdr:colOff>
                    <xdr:row>86</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39997558519241921"/>
  </sheetPr>
  <dimension ref="A1:Z132"/>
  <sheetViews>
    <sheetView workbookViewId="0">
      <selection activeCell="S4" sqref="S4"/>
    </sheetView>
  </sheetViews>
  <sheetFormatPr defaultColWidth="9.140625" defaultRowHeight="12.75"/>
  <cols>
    <col min="1" max="1" width="33.7109375" style="470" customWidth="1"/>
    <col min="2" max="2" width="4.85546875" style="470" customWidth="1"/>
    <col min="3" max="3" width="3.140625" style="470" customWidth="1"/>
    <col min="4" max="4" width="2.28515625" style="470" customWidth="1"/>
    <col min="5" max="5" width="4.42578125" style="470" customWidth="1"/>
    <col min="6" max="6" width="9.140625" style="470"/>
    <col min="7" max="7" width="10.85546875" style="470" customWidth="1"/>
    <col min="8" max="9" width="9.140625" style="470"/>
    <col min="10" max="10" width="12.5703125" style="470" customWidth="1"/>
    <col min="11" max="14" width="9.140625" style="470"/>
    <col min="15" max="15" width="9" style="473" customWidth="1"/>
    <col min="16" max="16" width="12.5703125" style="470" customWidth="1"/>
    <col min="17" max="17" width="9.140625" style="470"/>
    <col min="18" max="18" width="10.42578125" style="470" customWidth="1"/>
    <col min="19" max="19" width="10.140625" style="470" customWidth="1"/>
    <col min="20" max="20" width="9.140625" style="470"/>
    <col min="21" max="21" width="10.140625" style="470" customWidth="1"/>
    <col min="22" max="16384" width="9.140625" style="470"/>
  </cols>
  <sheetData>
    <row r="1" spans="1:26" ht="15.75">
      <c r="A1" s="468" t="s">
        <v>211</v>
      </c>
      <c r="B1" s="468"/>
      <c r="C1" s="468"/>
      <c r="D1" s="468"/>
      <c r="E1" s="468"/>
      <c r="F1" s="468"/>
      <c r="G1" s="468" t="s">
        <v>212</v>
      </c>
      <c r="H1" s="468"/>
      <c r="I1" s="469"/>
      <c r="O1" s="470"/>
    </row>
    <row r="2" spans="1:26">
      <c r="A2" s="429"/>
      <c r="B2" s="429"/>
      <c r="C2" s="429"/>
      <c r="D2" s="429"/>
      <c r="E2" s="429"/>
      <c r="F2" s="429"/>
      <c r="G2" s="471" t="s">
        <v>213</v>
      </c>
      <c r="H2" s="472"/>
      <c r="I2" s="472"/>
      <c r="J2" s="471" t="s">
        <v>213</v>
      </c>
      <c r="K2" s="472"/>
      <c r="L2" s="473"/>
      <c r="M2" s="473"/>
      <c r="N2" s="473"/>
      <c r="P2" s="472" t="s">
        <v>214</v>
      </c>
      <c r="Q2" s="473"/>
      <c r="R2" s="473"/>
      <c r="S2" s="473"/>
      <c r="T2" s="473"/>
      <c r="U2" s="473"/>
      <c r="V2" s="473"/>
      <c r="W2" s="473"/>
      <c r="X2" s="473"/>
      <c r="Y2" s="473"/>
      <c r="Z2" s="473"/>
    </row>
    <row r="3" spans="1:26">
      <c r="A3" s="429"/>
      <c r="B3" s="429"/>
      <c r="C3" s="429"/>
      <c r="D3" s="429"/>
      <c r="E3" s="429"/>
      <c r="F3" s="429"/>
      <c r="G3" s="474">
        <v>2023</v>
      </c>
      <c r="H3" s="472" t="s">
        <v>215</v>
      </c>
      <c r="I3" s="472"/>
      <c r="J3" s="474">
        <v>2022</v>
      </c>
      <c r="K3" s="472" t="s">
        <v>215</v>
      </c>
      <c r="L3" s="473"/>
      <c r="M3" s="473"/>
      <c r="N3" s="473"/>
      <c r="P3" s="472" t="s">
        <v>149</v>
      </c>
      <c r="Q3" s="472"/>
      <c r="R3" s="472" t="s">
        <v>149</v>
      </c>
      <c r="S3" s="472"/>
      <c r="T3" s="473"/>
      <c r="U3" s="473"/>
      <c r="V3" s="473"/>
      <c r="W3" s="473"/>
      <c r="X3" s="473"/>
      <c r="Y3" s="473"/>
      <c r="Z3" s="473"/>
    </row>
    <row r="4" spans="1:26">
      <c r="A4" s="473" t="s">
        <v>606</v>
      </c>
      <c r="B4" s="473"/>
      <c r="C4" s="473"/>
      <c r="D4" s="473"/>
      <c r="E4" s="473"/>
      <c r="F4" s="473"/>
      <c r="G4" s="654"/>
      <c r="H4" s="655"/>
      <c r="I4" s="476"/>
      <c r="J4" s="654"/>
      <c r="K4" s="655"/>
      <c r="L4" s="473"/>
      <c r="M4" s="473"/>
      <c r="N4" s="473"/>
      <c r="P4" s="475">
        <v>2023</v>
      </c>
      <c r="Q4" s="472" t="s">
        <v>151</v>
      </c>
      <c r="R4" s="475">
        <v>2022</v>
      </c>
      <c r="S4" s="472" t="s">
        <v>151</v>
      </c>
      <c r="T4" s="473"/>
      <c r="U4" s="473"/>
      <c r="V4" s="473"/>
      <c r="W4" s="473"/>
      <c r="X4" s="473"/>
      <c r="Y4" s="473"/>
      <c r="Z4" s="473"/>
    </row>
    <row r="5" spans="1:26">
      <c r="A5" s="473" t="s">
        <v>607</v>
      </c>
      <c r="B5" s="473"/>
      <c r="C5" s="473"/>
      <c r="D5" s="473"/>
      <c r="E5" s="473"/>
      <c r="F5" s="473" t="s">
        <v>216</v>
      </c>
      <c r="G5" s="654"/>
      <c r="H5" s="655"/>
      <c r="I5" s="476" t="s">
        <v>216</v>
      </c>
      <c r="J5" s="654"/>
      <c r="K5" s="655"/>
      <c r="L5" s="473"/>
      <c r="M5" s="473"/>
      <c r="N5" s="473"/>
      <c r="P5" s="473"/>
      <c r="Q5" s="473"/>
      <c r="R5" s="473"/>
      <c r="S5" s="473"/>
      <c r="T5" s="473"/>
      <c r="U5" s="473"/>
      <c r="V5" s="473"/>
      <c r="W5" s="473"/>
      <c r="X5" s="473"/>
      <c r="Y5" s="473"/>
      <c r="Z5" s="473"/>
    </row>
    <row r="6" spans="1:26">
      <c r="A6" s="473" t="s">
        <v>608</v>
      </c>
      <c r="B6" s="473"/>
      <c r="C6" s="473"/>
      <c r="D6" s="473"/>
      <c r="E6" s="473"/>
      <c r="F6" s="473" t="s">
        <v>217</v>
      </c>
      <c r="G6" s="654"/>
      <c r="H6" s="655"/>
      <c r="I6" s="476" t="s">
        <v>217</v>
      </c>
      <c r="J6" s="654"/>
      <c r="K6" s="655"/>
      <c r="L6" s="473"/>
      <c r="M6" s="476" t="s">
        <v>152</v>
      </c>
      <c r="N6" s="476"/>
      <c r="O6" s="476"/>
      <c r="P6" s="656">
        <f>G82</f>
        <v>0</v>
      </c>
      <c r="Q6" s="657">
        <f>H82</f>
        <v>0</v>
      </c>
      <c r="R6" s="657">
        <f>J82</f>
        <v>0</v>
      </c>
      <c r="S6" s="657">
        <f>K82</f>
        <v>0</v>
      </c>
      <c r="T6" s="473"/>
      <c r="U6" s="473"/>
      <c r="V6" s="473"/>
      <c r="W6" s="473"/>
      <c r="X6" s="473"/>
      <c r="Y6" s="473"/>
      <c r="Z6" s="473"/>
    </row>
    <row r="7" spans="1:26">
      <c r="A7" s="473" t="s">
        <v>609</v>
      </c>
      <c r="B7" s="473"/>
      <c r="C7" s="473"/>
      <c r="D7" s="473"/>
      <c r="E7" s="473"/>
      <c r="F7" s="473" t="s">
        <v>217</v>
      </c>
      <c r="G7" s="654"/>
      <c r="H7" s="655"/>
      <c r="I7" s="476" t="s">
        <v>217</v>
      </c>
      <c r="J7" s="654"/>
      <c r="K7" s="655"/>
      <c r="L7" s="473"/>
      <c r="M7" s="476" t="s">
        <v>153</v>
      </c>
      <c r="N7" s="476"/>
      <c r="O7" s="476"/>
      <c r="P7" s="656">
        <f>G94</f>
        <v>0</v>
      </c>
      <c r="Q7" s="657">
        <f>H94</f>
        <v>0</v>
      </c>
      <c r="R7" s="657">
        <f>J94</f>
        <v>0</v>
      </c>
      <c r="S7" s="657">
        <f>K94</f>
        <v>0</v>
      </c>
      <c r="T7" s="473"/>
      <c r="U7" s="473"/>
      <c r="V7" s="473"/>
      <c r="W7" s="473"/>
      <c r="X7" s="473"/>
      <c r="Y7" s="473"/>
      <c r="Z7" s="473"/>
    </row>
    <row r="8" spans="1:26">
      <c r="A8" s="473" t="s">
        <v>610</v>
      </c>
      <c r="B8" s="473"/>
      <c r="C8" s="473"/>
      <c r="D8" s="473"/>
      <c r="E8" s="473"/>
      <c r="F8" s="473" t="s">
        <v>218</v>
      </c>
      <c r="G8" s="654"/>
      <c r="H8" s="655"/>
      <c r="I8" s="476" t="s">
        <v>218</v>
      </c>
      <c r="J8" s="654"/>
      <c r="K8" s="655"/>
      <c r="L8" s="473"/>
      <c r="M8" s="476" t="s">
        <v>157</v>
      </c>
      <c r="N8" s="476"/>
      <c r="O8" s="476"/>
      <c r="P8" s="656">
        <f>G121</f>
        <v>0</v>
      </c>
      <c r="Q8" s="657">
        <f>H121</f>
        <v>0</v>
      </c>
      <c r="R8" s="657">
        <f>J121</f>
        <v>0</v>
      </c>
      <c r="S8" s="657">
        <f>K121</f>
        <v>0</v>
      </c>
      <c r="T8" s="473"/>
      <c r="U8" s="473"/>
      <c r="V8" s="473"/>
      <c r="W8" s="473"/>
      <c r="X8" s="473"/>
      <c r="Y8" s="473"/>
      <c r="Z8" s="473"/>
    </row>
    <row r="9" spans="1:26">
      <c r="A9" s="473" t="s">
        <v>611</v>
      </c>
      <c r="B9" s="473"/>
      <c r="C9" s="473"/>
      <c r="D9" s="473"/>
      <c r="E9" s="473"/>
      <c r="F9" s="473" t="s">
        <v>218</v>
      </c>
      <c r="G9" s="654"/>
      <c r="H9" s="655"/>
      <c r="I9" s="476" t="s">
        <v>218</v>
      </c>
      <c r="J9" s="654"/>
      <c r="K9" s="655"/>
      <c r="L9" s="473"/>
      <c r="M9" s="476" t="s">
        <v>219</v>
      </c>
      <c r="N9" s="476"/>
      <c r="O9" s="476"/>
      <c r="P9" s="656">
        <f>G105</f>
        <v>0</v>
      </c>
      <c r="Q9" s="657">
        <f>H105</f>
        <v>0</v>
      </c>
      <c r="R9" s="657">
        <f>J105</f>
        <v>0</v>
      </c>
      <c r="S9" s="657">
        <f>K18</f>
        <v>0</v>
      </c>
      <c r="T9" s="473"/>
      <c r="U9" s="473"/>
      <c r="V9" s="473"/>
      <c r="W9" s="473"/>
      <c r="X9" s="473"/>
      <c r="Y9" s="473"/>
      <c r="Z9" s="473"/>
    </row>
    <row r="10" spans="1:26">
      <c r="A10" s="473" t="s">
        <v>612</v>
      </c>
      <c r="B10" s="473"/>
      <c r="C10" s="473"/>
      <c r="D10" s="473"/>
      <c r="E10" s="473"/>
      <c r="F10" s="473" t="s">
        <v>216</v>
      </c>
      <c r="G10" s="654"/>
      <c r="H10" s="655"/>
      <c r="I10" s="476" t="s">
        <v>216</v>
      </c>
      <c r="J10" s="654"/>
      <c r="K10" s="655"/>
      <c r="L10" s="473"/>
      <c r="M10" s="476"/>
      <c r="N10" s="476"/>
      <c r="O10" s="476"/>
      <c r="P10" s="473"/>
      <c r="Q10" s="658"/>
      <c r="R10" s="473"/>
      <c r="S10" s="473"/>
      <c r="T10" s="473"/>
      <c r="U10" s="473"/>
      <c r="V10" s="473"/>
      <c r="W10" s="473"/>
      <c r="X10" s="473"/>
      <c r="Y10" s="473"/>
      <c r="Z10" s="473"/>
    </row>
    <row r="11" spans="1:26">
      <c r="A11" s="473" t="s">
        <v>613</v>
      </c>
      <c r="B11" s="473"/>
      <c r="C11" s="473"/>
      <c r="D11" s="473"/>
      <c r="E11" s="473"/>
      <c r="F11" s="473" t="s">
        <v>216</v>
      </c>
      <c r="G11" s="654"/>
      <c r="H11" s="655"/>
      <c r="I11" s="476" t="s">
        <v>216</v>
      </c>
      <c r="J11" s="654"/>
      <c r="K11" s="655"/>
      <c r="L11" s="473"/>
      <c r="M11" s="476" t="s">
        <v>687</v>
      </c>
      <c r="N11" s="476"/>
      <c r="O11" s="476"/>
      <c r="P11" s="656">
        <f>SUM(P6:P9)</f>
        <v>0</v>
      </c>
      <c r="Q11" s="657">
        <f>SUM(Q6:Q9)</f>
        <v>0</v>
      </c>
      <c r="R11" s="658"/>
      <c r="S11" s="658"/>
      <c r="T11" s="473"/>
      <c r="U11" s="473"/>
      <c r="V11" s="473"/>
      <c r="W11" s="473"/>
      <c r="X11" s="473"/>
      <c r="Y11" s="473"/>
      <c r="Z11" s="473"/>
    </row>
    <row r="12" spans="1:26">
      <c r="A12" s="473" t="s">
        <v>614</v>
      </c>
      <c r="B12" s="473"/>
      <c r="C12" s="473"/>
      <c r="D12" s="473"/>
      <c r="E12" s="473"/>
      <c r="F12" s="473" t="s">
        <v>218</v>
      </c>
      <c r="G12" s="654"/>
      <c r="H12" s="655"/>
      <c r="I12" s="476" t="s">
        <v>218</v>
      </c>
      <c r="J12" s="654"/>
      <c r="K12" s="655"/>
      <c r="L12" s="473"/>
      <c r="M12" s="476" t="s">
        <v>680</v>
      </c>
      <c r="N12" s="476"/>
      <c r="O12" s="476"/>
      <c r="P12" s="656">
        <f>SUM(R6:R9)</f>
        <v>0</v>
      </c>
      <c r="Q12" s="657">
        <f>SUM(S6:S9)</f>
        <v>0</v>
      </c>
      <c r="R12" s="658"/>
      <c r="S12" s="658"/>
      <c r="T12" s="473"/>
      <c r="U12" s="473"/>
      <c r="V12" s="473"/>
      <c r="W12" s="473"/>
      <c r="X12" s="473"/>
      <c r="Y12" s="473"/>
      <c r="Z12" s="473"/>
    </row>
    <row r="13" spans="1:26">
      <c r="A13" s="473" t="s">
        <v>615</v>
      </c>
      <c r="B13" s="473"/>
      <c r="C13" s="473"/>
      <c r="D13" s="473"/>
      <c r="E13" s="473"/>
      <c r="F13" s="473" t="s">
        <v>217</v>
      </c>
      <c r="G13" s="654"/>
      <c r="H13" s="655"/>
      <c r="I13" s="476" t="s">
        <v>217</v>
      </c>
      <c r="J13" s="654"/>
      <c r="K13" s="655"/>
      <c r="L13" s="473"/>
      <c r="M13" s="476"/>
      <c r="N13" s="476"/>
      <c r="O13" s="476"/>
      <c r="P13" s="659">
        <f>P11+P12</f>
        <v>0</v>
      </c>
      <c r="Q13" s="660">
        <f>Q11+Q12</f>
        <v>0</v>
      </c>
      <c r="R13" s="658"/>
      <c r="S13" s="658"/>
      <c r="T13" s="473"/>
      <c r="U13" s="473"/>
      <c r="V13" s="473"/>
      <c r="W13" s="473"/>
      <c r="X13" s="473"/>
      <c r="Y13" s="473"/>
      <c r="Z13" s="473"/>
    </row>
    <row r="14" spans="1:26">
      <c r="A14" s="473" t="s">
        <v>616</v>
      </c>
      <c r="B14" s="473"/>
      <c r="C14" s="473"/>
      <c r="D14" s="473"/>
      <c r="E14" s="473"/>
      <c r="F14" s="473" t="s">
        <v>216</v>
      </c>
      <c r="G14" s="654"/>
      <c r="H14" s="655"/>
      <c r="I14" s="476" t="s">
        <v>216</v>
      </c>
      <c r="J14" s="654"/>
      <c r="K14" s="655"/>
      <c r="L14" s="473"/>
      <c r="M14" s="473"/>
      <c r="N14" s="473"/>
      <c r="P14" s="473"/>
      <c r="Q14" s="473"/>
      <c r="R14" s="473"/>
      <c r="S14" s="473"/>
      <c r="T14" s="473"/>
      <c r="U14" s="473"/>
      <c r="V14" s="473"/>
      <c r="W14" s="473"/>
      <c r="X14" s="473"/>
      <c r="Y14" s="473"/>
      <c r="Z14" s="473"/>
    </row>
    <row r="15" spans="1:26">
      <c r="A15" s="473" t="s">
        <v>617</v>
      </c>
      <c r="B15" s="473"/>
      <c r="C15" s="473"/>
      <c r="D15" s="473"/>
      <c r="E15" s="473"/>
      <c r="F15" s="473" t="s">
        <v>218</v>
      </c>
      <c r="G15" s="654"/>
      <c r="H15" s="655"/>
      <c r="I15" s="476" t="s">
        <v>218</v>
      </c>
      <c r="J15" s="654"/>
      <c r="K15" s="655"/>
      <c r="L15" s="473"/>
      <c r="M15" s="473" t="s">
        <v>162</v>
      </c>
      <c r="N15" s="473"/>
      <c r="P15" s="661">
        <f>P11/12</f>
        <v>0</v>
      </c>
      <c r="Q15" s="473"/>
      <c r="R15" s="662" t="b">
        <f>TRUE</f>
        <v>1</v>
      </c>
      <c r="S15" s="473"/>
      <c r="T15" s="473"/>
      <c r="U15" s="473"/>
      <c r="V15" s="663" t="b">
        <v>0</v>
      </c>
      <c r="W15" s="473"/>
      <c r="X15" s="473"/>
      <c r="Y15" s="473"/>
      <c r="Z15" s="473"/>
    </row>
    <row r="16" spans="1:26">
      <c r="A16" s="473" t="s">
        <v>618</v>
      </c>
      <c r="B16" s="473"/>
      <c r="C16" s="473"/>
      <c r="D16" s="473"/>
      <c r="E16" s="473"/>
      <c r="F16" s="473" t="s">
        <v>218</v>
      </c>
      <c r="G16" s="654"/>
      <c r="H16" s="655"/>
      <c r="I16" s="476" t="s">
        <v>218</v>
      </c>
      <c r="J16" s="654"/>
      <c r="K16" s="655"/>
      <c r="L16" s="473"/>
      <c r="M16" s="473" t="s">
        <v>163</v>
      </c>
      <c r="N16" s="473"/>
      <c r="P16" s="661">
        <f>P13/24</f>
        <v>0</v>
      </c>
      <c r="Q16" s="473"/>
      <c r="R16" s="473"/>
      <c r="S16" s="473"/>
      <c r="T16" s="473"/>
      <c r="U16" s="473"/>
      <c r="V16" s="664" t="b">
        <v>0</v>
      </c>
      <c r="W16" s="473"/>
      <c r="X16" s="473"/>
      <c r="Y16" s="473"/>
      <c r="Z16" s="473"/>
    </row>
    <row r="17" spans="1:26">
      <c r="A17" s="473" t="s">
        <v>220</v>
      </c>
      <c r="B17" s="473"/>
      <c r="C17" s="473"/>
      <c r="D17" s="473"/>
      <c r="E17" s="473"/>
      <c r="F17" s="473"/>
      <c r="G17" s="654"/>
      <c r="H17" s="655"/>
      <c r="I17" s="476"/>
      <c r="J17" s="654"/>
      <c r="K17" s="655"/>
      <c r="L17" s="473"/>
      <c r="M17" s="473"/>
      <c r="N17" s="473"/>
      <c r="P17" s="473"/>
      <c r="Q17" s="473"/>
      <c r="R17" s="473"/>
      <c r="S17" s="473"/>
      <c r="T17" s="473"/>
      <c r="U17" s="473"/>
      <c r="V17" s="473"/>
      <c r="W17" s="473"/>
      <c r="X17" s="473"/>
      <c r="Y17" s="473"/>
      <c r="Z17" s="473"/>
    </row>
    <row r="18" spans="1:26">
      <c r="A18" s="473"/>
      <c r="B18" s="473"/>
      <c r="C18" s="473"/>
      <c r="D18" s="473"/>
      <c r="E18" s="473"/>
      <c r="F18" s="473"/>
      <c r="G18" s="429"/>
      <c r="H18" s="429"/>
      <c r="I18" s="473"/>
      <c r="J18" s="429"/>
      <c r="K18" s="429"/>
      <c r="L18" s="473"/>
      <c r="M18" s="477" t="s">
        <v>164</v>
      </c>
      <c r="N18" s="477"/>
      <c r="O18" s="477"/>
      <c r="P18" s="665">
        <f>IF(V15=TRUE,P15,IF(V16=TRUE,P16,0))</f>
        <v>0</v>
      </c>
      <c r="Q18" s="473"/>
      <c r="R18" s="473"/>
      <c r="S18" s="473"/>
      <c r="T18" s="473"/>
      <c r="U18" s="473"/>
      <c r="V18" s="473"/>
      <c r="W18" s="473"/>
      <c r="X18" s="473"/>
      <c r="Y18" s="473"/>
      <c r="Z18" s="473"/>
    </row>
    <row r="19" spans="1:26">
      <c r="A19" s="473"/>
      <c r="B19" s="473"/>
      <c r="C19" s="473"/>
      <c r="D19" s="473"/>
      <c r="E19" s="473"/>
      <c r="F19" s="473"/>
      <c r="G19" s="429"/>
      <c r="H19" s="429"/>
      <c r="I19" s="473"/>
      <c r="J19" s="429"/>
      <c r="K19" s="429"/>
      <c r="L19" s="473"/>
      <c r="M19" s="473"/>
      <c r="N19" s="473"/>
      <c r="P19" s="473"/>
      <c r="Q19" s="473"/>
      <c r="R19" s="473"/>
      <c r="S19" s="473"/>
      <c r="T19" s="473"/>
      <c r="U19" s="473"/>
      <c r="V19" s="473"/>
      <c r="W19" s="473"/>
      <c r="X19" s="473"/>
      <c r="Y19" s="473"/>
      <c r="Z19" s="473"/>
    </row>
    <row r="20" spans="1:26">
      <c r="A20" s="477" t="s">
        <v>221</v>
      </c>
      <c r="B20" s="477"/>
      <c r="C20" s="477"/>
      <c r="D20" s="477"/>
      <c r="E20" s="477"/>
      <c r="F20" s="473"/>
      <c r="G20" s="429"/>
      <c r="H20" s="429"/>
      <c r="I20" s="473"/>
      <c r="J20" s="429"/>
      <c r="K20" s="429"/>
      <c r="L20" s="473"/>
      <c r="M20" s="473" t="s">
        <v>165</v>
      </c>
      <c r="N20" s="473"/>
      <c r="P20" s="661">
        <f>Q13/12</f>
        <v>0</v>
      </c>
      <c r="Q20" s="473" t="s">
        <v>166</v>
      </c>
      <c r="R20" s="473"/>
      <c r="S20" s="473"/>
      <c r="T20" s="473"/>
      <c r="U20" s="473"/>
      <c r="V20" s="473"/>
      <c r="W20" s="473"/>
      <c r="X20" s="473"/>
      <c r="Y20" s="473"/>
      <c r="Z20" s="473"/>
    </row>
    <row r="21" spans="1:26">
      <c r="A21" s="473"/>
      <c r="B21" s="473"/>
      <c r="C21" s="473"/>
      <c r="D21" s="473"/>
      <c r="E21" s="473"/>
      <c r="F21" s="473"/>
      <c r="G21" s="429"/>
      <c r="H21" s="429"/>
      <c r="I21" s="473"/>
      <c r="J21" s="429"/>
      <c r="K21" s="429"/>
      <c r="L21" s="473"/>
      <c r="M21" s="473"/>
      <c r="N21" s="473"/>
      <c r="P21" s="661">
        <f>Q13/24</f>
        <v>0</v>
      </c>
      <c r="Q21" s="473" t="s">
        <v>167</v>
      </c>
      <c r="R21" s="473"/>
      <c r="S21" s="473"/>
      <c r="T21" s="473"/>
      <c r="U21" s="473"/>
      <c r="V21" s="473"/>
      <c r="W21" s="473"/>
      <c r="X21" s="473"/>
      <c r="Y21" s="473"/>
      <c r="Z21" s="473"/>
    </row>
    <row r="22" spans="1:26">
      <c r="A22" s="473" t="s">
        <v>619</v>
      </c>
      <c r="B22" s="473"/>
      <c r="C22" s="473"/>
      <c r="D22" s="473"/>
      <c r="E22" s="473"/>
      <c r="F22" s="473" t="s">
        <v>217</v>
      </c>
      <c r="G22" s="654"/>
      <c r="H22" s="655"/>
      <c r="I22" s="476" t="s">
        <v>217</v>
      </c>
      <c r="J22" s="654"/>
      <c r="K22" s="655"/>
      <c r="L22" s="473"/>
      <c r="M22" s="473"/>
      <c r="N22" s="473"/>
      <c r="P22" s="473"/>
      <c r="Q22" s="473"/>
      <c r="R22" s="473"/>
      <c r="S22" s="473"/>
      <c r="T22" s="473"/>
      <c r="U22" s="473"/>
      <c r="V22" s="473"/>
      <c r="W22" s="473"/>
      <c r="X22" s="473"/>
      <c r="Y22" s="473"/>
      <c r="Z22" s="473"/>
    </row>
    <row r="23" spans="1:26">
      <c r="A23" s="473" t="s">
        <v>620</v>
      </c>
      <c r="B23" s="473"/>
      <c r="C23" s="473"/>
      <c r="D23" s="473"/>
      <c r="E23" s="473"/>
      <c r="F23" s="473" t="s">
        <v>216</v>
      </c>
      <c r="G23" s="654"/>
      <c r="H23" s="655"/>
      <c r="I23" s="476" t="s">
        <v>216</v>
      </c>
      <c r="J23" s="654"/>
      <c r="K23" s="655"/>
      <c r="L23" s="473"/>
      <c r="M23" s="473"/>
      <c r="N23" s="473"/>
      <c r="P23" s="473"/>
      <c r="Q23" s="473"/>
      <c r="R23" s="473"/>
      <c r="S23" s="473"/>
      <c r="T23" s="473"/>
      <c r="U23" s="473"/>
      <c r="V23" s="473"/>
      <c r="W23" s="473"/>
      <c r="X23" s="473"/>
      <c r="Y23" s="473"/>
      <c r="Z23" s="473"/>
    </row>
    <row r="24" spans="1:26">
      <c r="A24" s="473"/>
      <c r="B24" s="473"/>
      <c r="C24" s="473"/>
      <c r="D24" s="473"/>
      <c r="E24" s="473"/>
      <c r="F24" s="473"/>
      <c r="G24" s="655"/>
      <c r="H24" s="655"/>
      <c r="I24" s="476"/>
      <c r="J24" s="655"/>
      <c r="K24" s="655"/>
      <c r="L24" s="473"/>
      <c r="M24" s="473"/>
      <c r="N24" s="473"/>
      <c r="P24" s="473"/>
      <c r="Q24" s="473"/>
      <c r="R24" s="473"/>
      <c r="S24" s="473"/>
      <c r="T24" s="473"/>
      <c r="U24" s="473"/>
      <c r="V24" s="473"/>
      <c r="W24" s="473"/>
      <c r="X24" s="473"/>
      <c r="Y24" s="473"/>
      <c r="Z24" s="473"/>
    </row>
    <row r="25" spans="1:26">
      <c r="A25" s="473"/>
      <c r="B25" s="473"/>
      <c r="C25" s="473"/>
      <c r="D25" s="473"/>
      <c r="E25" s="473"/>
      <c r="F25" s="473"/>
      <c r="G25" s="655"/>
      <c r="H25" s="655"/>
      <c r="I25" s="476"/>
      <c r="J25" s="655"/>
      <c r="K25" s="655"/>
      <c r="L25" s="473"/>
      <c r="M25" s="473"/>
      <c r="N25" s="473"/>
      <c r="P25" s="473"/>
      <c r="Q25" s="473"/>
      <c r="R25" s="473"/>
      <c r="S25" s="473"/>
      <c r="T25" s="473"/>
      <c r="U25" s="473"/>
      <c r="V25" s="473"/>
      <c r="W25" s="473"/>
      <c r="X25" s="473"/>
      <c r="Y25" s="473"/>
      <c r="Z25" s="473"/>
    </row>
    <row r="26" spans="1:26">
      <c r="A26" s="473" t="s">
        <v>222</v>
      </c>
      <c r="B26" s="473"/>
      <c r="C26" s="473"/>
      <c r="D26" s="473"/>
      <c r="E26" s="473"/>
      <c r="F26" s="473"/>
      <c r="G26" s="655"/>
      <c r="H26" s="655"/>
      <c r="I26" s="476"/>
      <c r="J26" s="655"/>
      <c r="K26" s="655"/>
      <c r="L26" s="473"/>
      <c r="M26" s="473"/>
      <c r="N26" s="473"/>
      <c r="P26" s="473"/>
      <c r="Q26" s="473"/>
      <c r="R26" s="473"/>
      <c r="S26" s="473"/>
      <c r="T26" s="473"/>
      <c r="U26" s="473"/>
      <c r="V26" s="473"/>
      <c r="W26" s="473"/>
      <c r="X26" s="473"/>
      <c r="Y26" s="473"/>
      <c r="Z26" s="473"/>
    </row>
    <row r="27" spans="1:26">
      <c r="A27" s="473"/>
      <c r="B27" s="473"/>
      <c r="C27" s="473"/>
      <c r="D27" s="473"/>
      <c r="E27" s="473"/>
      <c r="F27" s="473"/>
      <c r="G27" s="655"/>
      <c r="H27" s="655"/>
      <c r="I27" s="476"/>
      <c r="J27" s="655"/>
      <c r="K27" s="655"/>
      <c r="L27" s="473"/>
      <c r="M27" s="473"/>
      <c r="N27" s="473"/>
      <c r="P27" s="473"/>
      <c r="Q27" s="473"/>
      <c r="R27" s="473"/>
      <c r="S27" s="473"/>
      <c r="T27" s="473"/>
      <c r="U27" s="473"/>
      <c r="V27" s="473"/>
      <c r="W27" s="473"/>
      <c r="X27" s="473"/>
      <c r="Y27" s="473"/>
      <c r="Z27" s="473"/>
    </row>
    <row r="28" spans="1:26">
      <c r="A28" s="473" t="s">
        <v>621</v>
      </c>
      <c r="B28" s="473"/>
      <c r="C28" s="473"/>
      <c r="D28" s="473"/>
      <c r="E28" s="473"/>
      <c r="F28" s="473" t="s">
        <v>217</v>
      </c>
      <c r="G28" s="654"/>
      <c r="H28" s="655"/>
      <c r="I28" s="476" t="s">
        <v>217</v>
      </c>
      <c r="J28" s="654"/>
      <c r="K28" s="655"/>
      <c r="L28" s="473"/>
      <c r="M28" s="473"/>
      <c r="N28" s="473"/>
      <c r="P28" s="473"/>
      <c r="Q28" s="473"/>
      <c r="R28" s="473"/>
      <c r="S28" s="473"/>
      <c r="T28" s="473"/>
      <c r="U28" s="473"/>
      <c r="V28" s="473"/>
      <c r="W28" s="473"/>
      <c r="X28" s="473"/>
      <c r="Y28" s="473"/>
      <c r="Z28" s="473"/>
    </row>
    <row r="29" spans="1:26">
      <c r="A29" s="473" t="s">
        <v>622</v>
      </c>
      <c r="B29" s="473"/>
      <c r="C29" s="473"/>
      <c r="D29" s="473"/>
      <c r="E29" s="473"/>
      <c r="F29" s="473" t="s">
        <v>217</v>
      </c>
      <c r="G29" s="654"/>
      <c r="H29" s="655"/>
      <c r="I29" s="476" t="s">
        <v>217</v>
      </c>
      <c r="J29" s="654"/>
      <c r="K29" s="655"/>
      <c r="L29" s="473"/>
      <c r="M29" s="473"/>
      <c r="N29" s="473"/>
      <c r="P29" s="473"/>
      <c r="Q29" s="473"/>
      <c r="R29" s="473"/>
      <c r="S29" s="473"/>
      <c r="T29" s="473"/>
      <c r="U29" s="473"/>
      <c r="V29" s="473"/>
      <c r="W29" s="473"/>
      <c r="X29" s="473"/>
      <c r="Y29" s="473"/>
      <c r="Z29" s="473"/>
    </row>
    <row r="30" spans="1:26">
      <c r="A30" s="473"/>
      <c r="B30" s="473"/>
      <c r="C30" s="473"/>
      <c r="D30" s="473"/>
      <c r="E30" s="473"/>
      <c r="F30" s="473"/>
      <c r="G30" s="429"/>
      <c r="H30" s="429"/>
      <c r="I30" s="473"/>
      <c r="J30" s="429"/>
      <c r="K30" s="429"/>
      <c r="L30" s="473"/>
      <c r="M30" s="473"/>
      <c r="N30" s="473"/>
      <c r="P30" s="473"/>
      <c r="Q30" s="473"/>
      <c r="R30" s="473"/>
      <c r="S30" s="473"/>
      <c r="T30" s="473"/>
      <c r="U30" s="473"/>
      <c r="V30" s="473"/>
      <c r="W30" s="473"/>
      <c r="X30" s="473"/>
      <c r="Y30" s="473"/>
      <c r="Z30" s="473"/>
    </row>
    <row r="31" spans="1:26">
      <c r="A31" s="473"/>
      <c r="B31" s="473"/>
      <c r="C31" s="473"/>
      <c r="D31" s="473"/>
      <c r="E31" s="473"/>
      <c r="F31" s="473"/>
      <c r="G31" s="429"/>
      <c r="H31" s="429"/>
      <c r="I31" s="473"/>
      <c r="J31" s="429"/>
      <c r="K31" s="429"/>
      <c r="L31" s="473"/>
      <c r="M31" s="473"/>
      <c r="N31" s="473"/>
      <c r="P31" s="473"/>
      <c r="Q31" s="473"/>
      <c r="R31" s="473"/>
      <c r="S31" s="473"/>
      <c r="T31" s="473"/>
      <c r="U31" s="473"/>
      <c r="V31" s="473"/>
      <c r="W31" s="473"/>
      <c r="X31" s="473"/>
      <c r="Y31" s="473"/>
      <c r="Z31" s="473"/>
    </row>
    <row r="32" spans="1:26">
      <c r="A32" s="477" t="s">
        <v>223</v>
      </c>
      <c r="B32" s="477"/>
      <c r="C32" s="477"/>
      <c r="D32" s="477"/>
      <c r="E32" s="477"/>
      <c r="F32" s="473"/>
      <c r="G32" s="429"/>
      <c r="H32" s="429"/>
      <c r="I32" s="473"/>
      <c r="J32" s="429"/>
      <c r="K32" s="429"/>
      <c r="L32" s="473"/>
      <c r="M32" s="473"/>
      <c r="N32" s="473"/>
      <c r="P32" s="473"/>
      <c r="Q32" s="473"/>
      <c r="R32" s="473"/>
      <c r="S32" s="473"/>
      <c r="T32" s="473"/>
      <c r="U32" s="473"/>
      <c r="V32" s="473"/>
      <c r="W32" s="473"/>
      <c r="X32" s="473"/>
      <c r="Y32" s="473"/>
      <c r="Z32" s="473"/>
    </row>
    <row r="33" spans="1:26">
      <c r="A33" s="473"/>
      <c r="B33" s="473"/>
      <c r="C33" s="473"/>
      <c r="D33" s="473"/>
      <c r="E33" s="473"/>
      <c r="F33" s="473"/>
      <c r="G33" s="429"/>
      <c r="H33" s="429"/>
      <c r="I33" s="473"/>
      <c r="J33" s="429"/>
      <c r="K33" s="429"/>
      <c r="L33" s="473"/>
      <c r="M33" s="473"/>
      <c r="N33" s="473"/>
      <c r="P33" s="473"/>
      <c r="Q33" s="473"/>
      <c r="R33" s="473"/>
      <c r="S33" s="473"/>
      <c r="T33" s="473"/>
      <c r="U33" s="473"/>
      <c r="V33" s="473"/>
      <c r="W33" s="473"/>
      <c r="X33" s="473"/>
      <c r="Y33" s="473"/>
      <c r="Z33" s="473"/>
    </row>
    <row r="34" spans="1:26">
      <c r="A34" s="473" t="s">
        <v>623</v>
      </c>
      <c r="B34" s="473"/>
      <c r="C34" s="473"/>
      <c r="D34" s="473"/>
      <c r="E34" s="473"/>
      <c r="F34" s="473" t="s">
        <v>218</v>
      </c>
      <c r="G34" s="654"/>
      <c r="H34" s="655"/>
      <c r="I34" s="476" t="s">
        <v>218</v>
      </c>
      <c r="J34" s="654"/>
      <c r="K34" s="655"/>
      <c r="L34" s="473"/>
      <c r="M34" s="473"/>
      <c r="N34" s="473"/>
      <c r="P34" s="473"/>
      <c r="Q34" s="473"/>
      <c r="R34" s="473"/>
      <c r="S34" s="473"/>
      <c r="T34" s="473"/>
      <c r="U34" s="473"/>
      <c r="V34" s="473"/>
      <c r="W34" s="473"/>
      <c r="X34" s="473"/>
      <c r="Y34" s="473"/>
      <c r="Z34" s="473"/>
    </row>
    <row r="35" spans="1:26">
      <c r="A35" s="473" t="s">
        <v>624</v>
      </c>
      <c r="B35" s="473"/>
      <c r="C35" s="473"/>
      <c r="D35" s="473"/>
      <c r="E35" s="473"/>
      <c r="F35" s="473" t="s">
        <v>216</v>
      </c>
      <c r="G35" s="654"/>
      <c r="H35" s="655"/>
      <c r="I35" s="476" t="s">
        <v>216</v>
      </c>
      <c r="J35" s="654"/>
      <c r="K35" s="655"/>
      <c r="L35" s="473"/>
      <c r="M35" s="473"/>
      <c r="N35" s="473"/>
      <c r="P35" s="473"/>
      <c r="Q35" s="473"/>
      <c r="R35" s="473"/>
      <c r="S35" s="473"/>
      <c r="T35" s="473"/>
      <c r="U35" s="473"/>
      <c r="V35" s="473"/>
      <c r="W35" s="473"/>
      <c r="X35" s="473"/>
      <c r="Y35" s="473"/>
      <c r="Z35" s="473"/>
    </row>
    <row r="36" spans="1:26">
      <c r="A36" s="473" t="s">
        <v>224</v>
      </c>
      <c r="B36" s="473"/>
      <c r="C36" s="473"/>
      <c r="D36" s="473"/>
      <c r="E36" s="473"/>
      <c r="F36" s="473" t="s">
        <v>216</v>
      </c>
      <c r="G36" s="654"/>
      <c r="H36" s="655"/>
      <c r="I36" s="476" t="s">
        <v>216</v>
      </c>
      <c r="J36" s="654"/>
      <c r="K36" s="655"/>
      <c r="L36" s="473"/>
      <c r="M36" s="473"/>
      <c r="N36" s="473"/>
      <c r="P36" s="473"/>
      <c r="Q36" s="473"/>
      <c r="R36" s="473"/>
      <c r="S36" s="473"/>
      <c r="T36" s="473"/>
      <c r="U36" s="473"/>
      <c r="V36" s="473"/>
      <c r="W36" s="473"/>
      <c r="X36" s="473"/>
      <c r="Y36" s="473"/>
      <c r="Z36" s="473"/>
    </row>
    <row r="37" spans="1:26">
      <c r="A37" s="473" t="s">
        <v>625</v>
      </c>
      <c r="B37" s="473"/>
      <c r="C37" s="473"/>
      <c r="D37" s="473"/>
      <c r="E37" s="473"/>
      <c r="F37" s="473" t="s">
        <v>217</v>
      </c>
      <c r="G37" s="654"/>
      <c r="H37" s="655"/>
      <c r="I37" s="476" t="s">
        <v>217</v>
      </c>
      <c r="J37" s="654"/>
      <c r="K37" s="655"/>
      <c r="L37" s="473"/>
      <c r="M37" s="473"/>
      <c r="N37" s="473"/>
      <c r="P37" s="473"/>
      <c r="Q37" s="473"/>
      <c r="R37" s="473"/>
      <c r="S37" s="473"/>
      <c r="T37" s="473"/>
      <c r="U37" s="473"/>
      <c r="V37" s="473"/>
      <c r="W37" s="473"/>
      <c r="X37" s="473"/>
      <c r="Y37" s="473"/>
      <c r="Z37" s="473"/>
    </row>
    <row r="38" spans="1:26">
      <c r="A38" s="473" t="s">
        <v>626</v>
      </c>
      <c r="B38" s="473"/>
      <c r="C38" s="473"/>
      <c r="D38" s="473"/>
      <c r="E38" s="473"/>
      <c r="F38" s="473" t="s">
        <v>216</v>
      </c>
      <c r="G38" s="654"/>
      <c r="H38" s="655"/>
      <c r="I38" s="476" t="s">
        <v>216</v>
      </c>
      <c r="J38" s="654"/>
      <c r="K38" s="655"/>
      <c r="L38" s="473"/>
      <c r="M38" s="473"/>
      <c r="N38" s="473"/>
      <c r="P38" s="473"/>
      <c r="Q38" s="473"/>
      <c r="R38" s="473"/>
      <c r="S38" s="473"/>
      <c r="T38" s="473"/>
      <c r="U38" s="473"/>
      <c r="V38" s="473"/>
      <c r="W38" s="473"/>
      <c r="X38" s="473"/>
      <c r="Y38" s="473"/>
      <c r="Z38" s="473"/>
    </row>
    <row r="39" spans="1:26">
      <c r="A39" s="473" t="s">
        <v>627</v>
      </c>
      <c r="B39" s="473"/>
      <c r="C39" s="473"/>
      <c r="D39" s="473"/>
      <c r="E39" s="473"/>
      <c r="F39" s="473" t="s">
        <v>216</v>
      </c>
      <c r="G39" s="654"/>
      <c r="H39" s="655"/>
      <c r="I39" s="476" t="s">
        <v>216</v>
      </c>
      <c r="J39" s="654"/>
      <c r="K39" s="655"/>
      <c r="L39" s="473"/>
      <c r="M39" s="473"/>
      <c r="N39" s="473"/>
      <c r="P39" s="473"/>
      <c r="Q39" s="473"/>
      <c r="R39" s="473"/>
      <c r="S39" s="473"/>
      <c r="T39" s="473"/>
      <c r="U39" s="473"/>
      <c r="V39" s="473"/>
      <c r="W39" s="473"/>
      <c r="X39" s="473"/>
      <c r="Y39" s="473"/>
      <c r="Z39" s="473"/>
    </row>
    <row r="40" spans="1:26">
      <c r="A40" s="473" t="s">
        <v>370</v>
      </c>
      <c r="B40" s="473"/>
      <c r="C40" s="473"/>
      <c r="D40" s="473"/>
      <c r="E40" s="473"/>
      <c r="F40" s="473" t="s">
        <v>216</v>
      </c>
      <c r="G40" s="654"/>
      <c r="H40" s="655"/>
      <c r="I40" s="476" t="s">
        <v>216</v>
      </c>
      <c r="J40" s="654"/>
      <c r="K40" s="655"/>
      <c r="L40" s="473"/>
      <c r="M40" s="473"/>
      <c r="N40" s="473"/>
      <c r="P40" s="473"/>
      <c r="Q40" s="473"/>
      <c r="R40" s="473"/>
      <c r="S40" s="473"/>
      <c r="T40" s="473"/>
      <c r="U40" s="473"/>
      <c r="V40" s="473"/>
      <c r="W40" s="473"/>
      <c r="X40" s="473"/>
      <c r="Y40" s="473"/>
      <c r="Z40" s="473"/>
    </row>
    <row r="41" spans="1:26">
      <c r="A41" s="473"/>
      <c r="B41" s="473"/>
      <c r="C41" s="473"/>
      <c r="D41" s="473"/>
      <c r="E41" s="473"/>
      <c r="F41" s="473"/>
      <c r="G41" s="429"/>
      <c r="H41" s="429"/>
      <c r="I41" s="473"/>
      <c r="J41" s="429"/>
      <c r="K41" s="429"/>
      <c r="L41" s="473"/>
      <c r="M41" s="473"/>
      <c r="N41" s="473"/>
      <c r="P41" s="473"/>
      <c r="Q41" s="473"/>
      <c r="R41" s="473"/>
      <c r="S41" s="473"/>
      <c r="T41" s="473"/>
      <c r="U41" s="473"/>
      <c r="V41" s="473"/>
      <c r="W41" s="473"/>
      <c r="X41" s="473"/>
      <c r="Y41" s="473"/>
      <c r="Z41" s="473"/>
    </row>
    <row r="42" spans="1:26">
      <c r="A42" s="473" t="s">
        <v>225</v>
      </c>
      <c r="B42" s="473"/>
      <c r="C42" s="473"/>
      <c r="D42" s="473"/>
      <c r="E42" s="473"/>
      <c r="F42" s="473"/>
      <c r="G42" s="666"/>
      <c r="H42" s="429"/>
      <c r="I42" s="473"/>
      <c r="J42" s="666"/>
      <c r="K42" s="429"/>
      <c r="L42" s="473"/>
      <c r="M42" s="473"/>
      <c r="N42" s="473"/>
      <c r="P42" s="473"/>
      <c r="Q42" s="473"/>
      <c r="R42" s="473"/>
      <c r="S42" s="473"/>
      <c r="T42" s="473"/>
      <c r="U42" s="473"/>
      <c r="V42" s="473"/>
      <c r="W42" s="473"/>
      <c r="X42" s="473"/>
      <c r="Y42" s="473"/>
      <c r="Z42" s="473"/>
    </row>
    <row r="43" spans="1:26">
      <c r="A43" s="473"/>
      <c r="B43" s="473"/>
      <c r="C43" s="473"/>
      <c r="D43" s="473"/>
      <c r="E43" s="473"/>
      <c r="F43" s="473"/>
      <c r="G43" s="666"/>
      <c r="H43" s="429"/>
      <c r="I43" s="473"/>
      <c r="J43" s="666"/>
      <c r="K43" s="429"/>
      <c r="L43" s="473"/>
      <c r="M43" s="473"/>
      <c r="N43" s="473"/>
      <c r="P43" s="473"/>
      <c r="Q43" s="473"/>
      <c r="R43" s="473"/>
      <c r="S43" s="473"/>
      <c r="T43" s="473"/>
      <c r="U43" s="473"/>
      <c r="V43" s="473"/>
      <c r="W43" s="473"/>
      <c r="X43" s="473"/>
      <c r="Y43" s="473"/>
      <c r="Z43" s="473"/>
    </row>
    <row r="44" spans="1:26">
      <c r="A44" s="473" t="s">
        <v>628</v>
      </c>
      <c r="B44" s="473"/>
      <c r="C44" s="473"/>
      <c r="D44" s="473"/>
      <c r="E44" s="473"/>
      <c r="F44" s="473" t="s">
        <v>216</v>
      </c>
      <c r="G44" s="654"/>
      <c r="H44" s="655"/>
      <c r="I44" s="476" t="s">
        <v>216</v>
      </c>
      <c r="J44" s="654"/>
      <c r="K44" s="655"/>
      <c r="L44" s="473"/>
      <c r="M44" s="473"/>
      <c r="N44" s="473"/>
      <c r="P44" s="473"/>
      <c r="Q44" s="473"/>
      <c r="R44" s="473"/>
      <c r="S44" s="473"/>
      <c r="T44" s="473"/>
      <c r="U44" s="473"/>
      <c r="V44" s="473"/>
      <c r="W44" s="473"/>
      <c r="X44" s="473"/>
      <c r="Y44" s="473"/>
      <c r="Z44" s="473"/>
    </row>
    <row r="45" spans="1:26" hidden="1">
      <c r="A45" s="473" t="s">
        <v>629</v>
      </c>
      <c r="B45" s="473"/>
      <c r="C45" s="473"/>
      <c r="D45" s="473"/>
      <c r="E45" s="473"/>
      <c r="F45" s="473"/>
      <c r="G45" s="654"/>
      <c r="H45" s="655"/>
      <c r="I45" s="476"/>
      <c r="J45" s="654"/>
      <c r="K45" s="655"/>
      <c r="L45" s="473"/>
      <c r="M45" s="473"/>
      <c r="N45" s="473"/>
      <c r="P45" s="473"/>
      <c r="Q45" s="473"/>
      <c r="R45" s="473"/>
      <c r="S45" s="473"/>
      <c r="T45" s="473"/>
      <c r="U45" s="473"/>
      <c r="V45" s="473"/>
      <c r="W45" s="473"/>
      <c r="X45" s="473"/>
      <c r="Y45" s="473"/>
      <c r="Z45" s="473"/>
    </row>
    <row r="46" spans="1:26">
      <c r="A46" s="473"/>
      <c r="B46" s="473"/>
      <c r="C46" s="473"/>
      <c r="D46" s="473"/>
      <c r="E46" s="473"/>
      <c r="F46" s="473"/>
      <c r="G46" s="655"/>
      <c r="H46" s="655"/>
      <c r="I46" s="476"/>
      <c r="J46" s="655"/>
      <c r="K46" s="655"/>
      <c r="L46" s="473"/>
      <c r="M46" s="473"/>
      <c r="N46" s="473"/>
      <c r="P46" s="473"/>
      <c r="Q46" s="473"/>
      <c r="R46" s="473"/>
      <c r="S46" s="473"/>
      <c r="T46" s="473"/>
      <c r="U46" s="473"/>
      <c r="V46" s="473"/>
      <c r="W46" s="473"/>
      <c r="X46" s="473"/>
      <c r="Y46" s="473"/>
      <c r="Z46" s="473"/>
    </row>
    <row r="47" spans="1:26">
      <c r="A47" s="473"/>
      <c r="B47" s="473"/>
      <c r="C47" s="473"/>
      <c r="D47" s="473"/>
      <c r="E47" s="473"/>
      <c r="F47" s="473"/>
      <c r="G47" s="655"/>
      <c r="H47" s="655"/>
      <c r="I47" s="476"/>
      <c r="J47" s="655"/>
      <c r="K47" s="655"/>
      <c r="L47" s="473"/>
      <c r="M47" s="473"/>
      <c r="N47" s="473"/>
      <c r="P47" s="473"/>
      <c r="Q47" s="473"/>
      <c r="R47" s="473"/>
      <c r="S47" s="473"/>
      <c r="T47" s="473"/>
      <c r="U47" s="473"/>
      <c r="V47" s="473"/>
      <c r="W47" s="473"/>
      <c r="X47" s="473"/>
      <c r="Y47" s="473"/>
      <c r="Z47" s="473"/>
    </row>
    <row r="48" spans="1:26">
      <c r="A48" s="473"/>
      <c r="B48" s="473"/>
      <c r="C48" s="473"/>
      <c r="D48" s="473"/>
      <c r="E48" s="473"/>
      <c r="F48" s="473"/>
      <c r="G48" s="655"/>
      <c r="H48" s="655"/>
      <c r="I48" s="476"/>
      <c r="J48" s="655"/>
      <c r="K48" s="655"/>
      <c r="L48" s="473"/>
      <c r="M48" s="473"/>
      <c r="N48" s="473"/>
      <c r="P48" s="473"/>
      <c r="Q48" s="473"/>
      <c r="R48" s="473"/>
      <c r="S48" s="473"/>
      <c r="T48" s="473"/>
      <c r="U48" s="473"/>
      <c r="V48" s="473"/>
      <c r="W48" s="473"/>
      <c r="X48" s="473"/>
      <c r="Y48" s="473"/>
      <c r="Z48" s="473"/>
    </row>
    <row r="49" spans="1:26">
      <c r="A49" s="473" t="s">
        <v>630</v>
      </c>
      <c r="B49" s="473"/>
      <c r="C49" s="473"/>
      <c r="D49" s="473"/>
      <c r="E49" s="473"/>
      <c r="F49" s="473" t="s">
        <v>216</v>
      </c>
      <c r="G49" s="654"/>
      <c r="H49" s="655"/>
      <c r="I49" s="476" t="s">
        <v>216</v>
      </c>
      <c r="J49" s="654"/>
      <c r="K49" s="655"/>
      <c r="L49" s="473"/>
      <c r="M49" s="473"/>
      <c r="N49" s="473"/>
      <c r="P49" s="473"/>
      <c r="Q49" s="473"/>
      <c r="R49" s="473"/>
      <c r="S49" s="473"/>
      <c r="T49" s="473"/>
      <c r="U49" s="473"/>
      <c r="V49" s="473"/>
      <c r="W49" s="473"/>
      <c r="X49" s="473"/>
      <c r="Y49" s="473"/>
      <c r="Z49" s="473"/>
    </row>
    <row r="50" spans="1:26">
      <c r="A50" s="473"/>
      <c r="B50" s="473"/>
      <c r="C50" s="473"/>
      <c r="D50" s="473"/>
      <c r="E50" s="473"/>
      <c r="F50" s="473"/>
      <c r="G50" s="655"/>
      <c r="H50" s="655"/>
      <c r="I50" s="476"/>
      <c r="J50" s="655"/>
      <c r="K50" s="655"/>
      <c r="L50" s="473"/>
      <c r="M50" s="473"/>
      <c r="N50" s="473"/>
      <c r="P50" s="473"/>
      <c r="Q50" s="473"/>
      <c r="R50" s="473"/>
      <c r="S50" s="473"/>
      <c r="T50" s="473"/>
      <c r="U50" s="473"/>
      <c r="V50" s="473"/>
      <c r="W50" s="473"/>
      <c r="X50" s="473"/>
      <c r="Y50" s="473"/>
      <c r="Z50" s="473"/>
    </row>
    <row r="51" spans="1:26">
      <c r="A51" s="473"/>
      <c r="B51" s="473"/>
      <c r="C51" s="473"/>
      <c r="D51" s="473"/>
      <c r="E51" s="473"/>
      <c r="F51" s="473"/>
      <c r="G51" s="655"/>
      <c r="H51" s="655"/>
      <c r="I51" s="476"/>
      <c r="J51" s="655"/>
      <c r="K51" s="655"/>
      <c r="L51" s="473"/>
      <c r="M51" s="473"/>
      <c r="N51" s="473"/>
      <c r="P51" s="473"/>
      <c r="Q51" s="473"/>
      <c r="R51" s="473"/>
      <c r="S51" s="473"/>
      <c r="T51" s="473"/>
      <c r="U51" s="473"/>
      <c r="V51" s="473"/>
      <c r="W51" s="473"/>
      <c r="X51" s="473"/>
      <c r="Y51" s="473"/>
      <c r="Z51" s="473"/>
    </row>
    <row r="52" spans="1:26">
      <c r="A52" s="473" t="s">
        <v>371</v>
      </c>
      <c r="B52" s="473"/>
      <c r="C52" s="473"/>
      <c r="D52" s="473"/>
      <c r="E52" s="473"/>
      <c r="F52" s="473" t="s">
        <v>216</v>
      </c>
      <c r="G52" s="654"/>
      <c r="H52" s="655"/>
      <c r="I52" s="476" t="s">
        <v>216</v>
      </c>
      <c r="J52" s="654"/>
      <c r="K52" s="655"/>
      <c r="L52" s="473"/>
      <c r="M52" s="473"/>
      <c r="N52" s="473"/>
      <c r="P52" s="473"/>
      <c r="Q52" s="473"/>
      <c r="R52" s="473"/>
      <c r="S52" s="473"/>
      <c r="T52" s="473"/>
      <c r="U52" s="473"/>
      <c r="V52" s="473"/>
      <c r="W52" s="473"/>
      <c r="X52" s="473"/>
      <c r="Y52" s="473"/>
      <c r="Z52" s="473"/>
    </row>
    <row r="53" spans="1:26">
      <c r="A53" s="473"/>
      <c r="B53" s="473"/>
      <c r="C53" s="473"/>
      <c r="D53" s="473"/>
      <c r="E53" s="473"/>
      <c r="F53" s="473"/>
      <c r="G53" s="429"/>
      <c r="H53" s="429"/>
      <c r="I53" s="473"/>
      <c r="J53" s="429"/>
      <c r="K53" s="429"/>
      <c r="L53" s="473"/>
      <c r="M53" s="473"/>
      <c r="N53" s="473"/>
      <c r="P53" s="473"/>
      <c r="Q53" s="473"/>
      <c r="R53" s="473"/>
      <c r="S53" s="473"/>
      <c r="T53" s="473"/>
      <c r="U53" s="473"/>
      <c r="V53" s="473"/>
      <c r="W53" s="473"/>
      <c r="X53" s="473"/>
      <c r="Y53" s="473"/>
      <c r="Z53" s="473"/>
    </row>
    <row r="54" spans="1:26">
      <c r="A54" s="473"/>
      <c r="B54" s="473"/>
      <c r="C54" s="473"/>
      <c r="D54" s="473"/>
      <c r="E54" s="473"/>
      <c r="F54" s="473"/>
      <c r="G54" s="429"/>
      <c r="H54" s="429"/>
      <c r="I54" s="473"/>
      <c r="J54" s="429"/>
      <c r="K54" s="429"/>
      <c r="L54" s="473"/>
      <c r="M54" s="473"/>
      <c r="N54" s="473"/>
      <c r="P54" s="473"/>
      <c r="Q54" s="473"/>
      <c r="R54" s="473"/>
      <c r="S54" s="473"/>
      <c r="T54" s="473"/>
      <c r="U54" s="473"/>
      <c r="V54" s="473"/>
      <c r="W54" s="473"/>
      <c r="X54" s="473"/>
      <c r="Y54" s="473"/>
      <c r="Z54" s="473"/>
    </row>
    <row r="55" spans="1:26">
      <c r="A55" s="477" t="s">
        <v>227</v>
      </c>
      <c r="B55" s="477"/>
      <c r="C55" s="477"/>
      <c r="D55" s="477"/>
      <c r="E55" s="477"/>
      <c r="F55" s="473"/>
      <c r="G55" s="429"/>
      <c r="H55" s="429"/>
      <c r="I55" s="473"/>
      <c r="J55" s="429"/>
      <c r="K55" s="429"/>
      <c r="L55" s="473"/>
      <c r="M55" s="473"/>
      <c r="N55" s="473"/>
      <c r="P55" s="473"/>
      <c r="Q55" s="473"/>
      <c r="R55" s="473"/>
      <c r="S55" s="473"/>
      <c r="T55" s="473"/>
      <c r="U55" s="473"/>
      <c r="V55" s="473"/>
      <c r="W55" s="473"/>
      <c r="X55" s="473"/>
      <c r="Y55" s="473"/>
      <c r="Z55" s="473"/>
    </row>
    <row r="56" spans="1:26">
      <c r="A56" s="473"/>
      <c r="B56" s="473"/>
      <c r="C56" s="473"/>
      <c r="D56" s="473"/>
      <c r="E56" s="473"/>
      <c r="F56" s="473"/>
      <c r="G56" s="429"/>
      <c r="H56" s="429"/>
      <c r="I56" s="473"/>
      <c r="J56" s="429"/>
      <c r="K56" s="429"/>
      <c r="L56" s="473"/>
      <c r="M56" s="473"/>
      <c r="N56" s="473"/>
      <c r="P56" s="473"/>
      <c r="Q56" s="473"/>
      <c r="R56" s="473"/>
      <c r="S56" s="473"/>
      <c r="T56" s="473"/>
      <c r="U56" s="473"/>
      <c r="V56" s="473"/>
      <c r="W56" s="473"/>
      <c r="X56" s="473"/>
      <c r="Y56" s="473"/>
      <c r="Z56" s="473"/>
    </row>
    <row r="57" spans="1:26">
      <c r="A57" s="473" t="s">
        <v>631</v>
      </c>
      <c r="B57" s="473"/>
      <c r="C57" s="473"/>
      <c r="D57" s="473"/>
      <c r="E57" s="473"/>
      <c r="F57" s="473" t="s">
        <v>216</v>
      </c>
      <c r="G57" s="654"/>
      <c r="H57" s="655"/>
      <c r="I57" s="476" t="s">
        <v>216</v>
      </c>
      <c r="J57" s="654"/>
      <c r="K57" s="655"/>
      <c r="L57" s="473"/>
      <c r="M57" s="473"/>
      <c r="N57" s="473"/>
      <c r="P57" s="473"/>
      <c r="Q57" s="473"/>
      <c r="R57" s="473"/>
      <c r="S57" s="473"/>
      <c r="T57" s="473"/>
      <c r="U57" s="473"/>
      <c r="V57" s="473"/>
      <c r="W57" s="473"/>
      <c r="X57" s="473"/>
      <c r="Y57" s="473"/>
      <c r="Z57" s="473"/>
    </row>
    <row r="58" spans="1:26">
      <c r="A58" s="473" t="s">
        <v>632</v>
      </c>
      <c r="B58" s="473"/>
      <c r="C58" s="473"/>
      <c r="D58" s="473"/>
      <c r="E58" s="473"/>
      <c r="F58" s="473" t="s">
        <v>217</v>
      </c>
      <c r="G58" s="654"/>
      <c r="H58" s="655"/>
      <c r="I58" s="476" t="s">
        <v>217</v>
      </c>
      <c r="J58" s="654"/>
      <c r="K58" s="655"/>
      <c r="L58" s="473"/>
      <c r="M58" s="473"/>
      <c r="N58" s="473"/>
      <c r="P58" s="473"/>
      <c r="Q58" s="473"/>
      <c r="R58" s="473"/>
      <c r="S58" s="473"/>
      <c r="T58" s="473"/>
      <c r="U58" s="473"/>
      <c r="V58" s="473"/>
      <c r="W58" s="473"/>
      <c r="X58" s="473"/>
      <c r="Y58" s="473"/>
      <c r="Z58" s="473"/>
    </row>
    <row r="59" spans="1:26">
      <c r="A59" s="473" t="s">
        <v>633</v>
      </c>
      <c r="B59" s="473"/>
      <c r="C59" s="473"/>
      <c r="D59" s="473"/>
      <c r="E59" s="473"/>
      <c r="F59" s="473" t="s">
        <v>216</v>
      </c>
      <c r="G59" s="654"/>
      <c r="H59" s="655"/>
      <c r="I59" s="476" t="s">
        <v>216</v>
      </c>
      <c r="J59" s="654"/>
      <c r="K59" s="655"/>
      <c r="L59" s="473"/>
      <c r="M59" s="473"/>
      <c r="N59" s="473"/>
      <c r="P59" s="473"/>
      <c r="Q59" s="473"/>
      <c r="R59" s="473"/>
      <c r="S59" s="473"/>
      <c r="T59" s="473"/>
      <c r="U59" s="473"/>
      <c r="V59" s="473"/>
      <c r="W59" s="473"/>
      <c r="X59" s="473"/>
      <c r="Y59" s="473"/>
      <c r="Z59" s="473"/>
    </row>
    <row r="60" spans="1:26">
      <c r="A60" s="473"/>
      <c r="B60" s="473"/>
      <c r="C60" s="473"/>
      <c r="D60" s="473"/>
      <c r="E60" s="473"/>
      <c r="F60" s="473"/>
      <c r="G60" s="429"/>
      <c r="H60" s="429"/>
      <c r="I60" s="473"/>
      <c r="J60" s="429"/>
      <c r="K60" s="429"/>
      <c r="L60" s="473"/>
      <c r="M60" s="473"/>
      <c r="N60" s="473"/>
      <c r="P60" s="473"/>
      <c r="Q60" s="473"/>
      <c r="R60" s="473"/>
      <c r="S60" s="473"/>
      <c r="T60" s="473"/>
      <c r="U60" s="473"/>
      <c r="V60" s="473"/>
      <c r="W60" s="473"/>
      <c r="X60" s="473"/>
      <c r="Y60" s="473"/>
      <c r="Z60" s="473"/>
    </row>
    <row r="61" spans="1:26">
      <c r="A61" s="473"/>
      <c r="B61" s="473"/>
      <c r="C61" s="473"/>
      <c r="D61" s="473"/>
      <c r="E61" s="473"/>
      <c r="F61" s="473"/>
      <c r="G61" s="429"/>
      <c r="H61" s="429"/>
      <c r="I61" s="473"/>
      <c r="J61" s="429"/>
      <c r="K61" s="429"/>
      <c r="L61" s="473"/>
      <c r="M61" s="473"/>
      <c r="N61" s="473"/>
      <c r="P61" s="473"/>
      <c r="Q61" s="473"/>
      <c r="R61" s="473"/>
      <c r="S61" s="473"/>
      <c r="T61" s="473"/>
      <c r="U61" s="473"/>
      <c r="V61" s="473"/>
      <c r="W61" s="473"/>
      <c r="X61" s="473"/>
      <c r="Y61" s="473"/>
      <c r="Z61" s="473"/>
    </row>
    <row r="62" spans="1:26">
      <c r="A62" s="477" t="s">
        <v>228</v>
      </c>
      <c r="B62" s="477"/>
      <c r="C62" s="477"/>
      <c r="D62" s="477"/>
      <c r="E62" s="477"/>
      <c r="F62" s="473"/>
      <c r="G62" s="429"/>
      <c r="H62" s="429"/>
      <c r="I62" s="473"/>
      <c r="J62" s="429"/>
      <c r="K62" s="429"/>
      <c r="L62" s="473"/>
      <c r="M62" s="473"/>
      <c r="N62" s="473"/>
      <c r="P62" s="473"/>
      <c r="Q62" s="473"/>
      <c r="R62" s="473"/>
      <c r="S62" s="473"/>
      <c r="T62" s="473"/>
      <c r="U62" s="473"/>
      <c r="V62" s="473"/>
      <c r="W62" s="473"/>
      <c r="X62" s="473"/>
      <c r="Y62" s="473"/>
      <c r="Z62" s="473"/>
    </row>
    <row r="63" spans="1:26">
      <c r="A63" s="473"/>
      <c r="B63" s="473"/>
      <c r="C63" s="473"/>
      <c r="D63" s="473"/>
      <c r="E63" s="473"/>
      <c r="F63" s="473"/>
      <c r="G63" s="429"/>
      <c r="H63" s="429"/>
      <c r="I63" s="473"/>
      <c r="J63" s="429"/>
      <c r="K63" s="429"/>
      <c r="L63" s="473"/>
      <c r="M63" s="473"/>
      <c r="N63" s="473"/>
      <c r="P63" s="473"/>
      <c r="Q63" s="473"/>
      <c r="R63" s="473"/>
      <c r="S63" s="473"/>
      <c r="T63" s="473"/>
      <c r="U63" s="473"/>
      <c r="V63" s="473"/>
      <c r="W63" s="473"/>
      <c r="X63" s="473"/>
      <c r="Y63" s="473"/>
      <c r="Z63" s="473"/>
    </row>
    <row r="64" spans="1:26">
      <c r="A64" s="473" t="s">
        <v>372</v>
      </c>
      <c r="B64" s="473"/>
      <c r="C64" s="473"/>
      <c r="D64" s="473"/>
      <c r="E64" s="473"/>
      <c r="F64" s="473"/>
      <c r="G64" s="655"/>
      <c r="H64" s="655"/>
      <c r="I64" s="476"/>
      <c r="J64" s="655"/>
      <c r="K64" s="655"/>
      <c r="L64" s="473"/>
      <c r="M64" s="473"/>
      <c r="N64" s="473"/>
      <c r="P64" s="473"/>
      <c r="Q64" s="473"/>
      <c r="R64" s="473"/>
      <c r="S64" s="473"/>
      <c r="T64" s="473"/>
      <c r="U64" s="473"/>
      <c r="V64" s="473"/>
      <c r="W64" s="473"/>
      <c r="X64" s="473"/>
      <c r="Y64" s="473"/>
      <c r="Z64" s="473"/>
    </row>
    <row r="65" spans="1:26">
      <c r="A65" s="473" t="s">
        <v>634</v>
      </c>
      <c r="B65" s="473"/>
      <c r="C65" s="473"/>
      <c r="D65" s="473"/>
      <c r="E65" s="473"/>
      <c r="F65" s="473" t="s">
        <v>216</v>
      </c>
      <c r="G65" s="654"/>
      <c r="H65" s="655"/>
      <c r="I65" s="476" t="s">
        <v>216</v>
      </c>
      <c r="J65" s="654"/>
      <c r="K65" s="655"/>
      <c r="L65" s="473"/>
      <c r="M65" s="473"/>
      <c r="N65" s="473"/>
      <c r="P65" s="473"/>
      <c r="Q65" s="473"/>
      <c r="R65" s="473"/>
      <c r="S65" s="473"/>
      <c r="T65" s="473"/>
      <c r="U65" s="473"/>
      <c r="V65" s="473"/>
      <c r="W65" s="473"/>
      <c r="X65" s="473"/>
      <c r="Y65" s="473"/>
      <c r="Z65" s="473"/>
    </row>
    <row r="66" spans="1:26">
      <c r="A66" s="473" t="s">
        <v>635</v>
      </c>
      <c r="B66" s="473"/>
      <c r="C66" s="473"/>
      <c r="D66" s="473"/>
      <c r="E66" s="473"/>
      <c r="F66" s="473" t="s">
        <v>218</v>
      </c>
      <c r="G66" s="654"/>
      <c r="H66" s="655"/>
      <c r="I66" s="476" t="s">
        <v>218</v>
      </c>
      <c r="J66" s="654"/>
      <c r="K66" s="655"/>
      <c r="L66" s="473"/>
      <c r="M66" s="473"/>
      <c r="N66" s="473"/>
      <c r="P66" s="473"/>
      <c r="Q66" s="473"/>
      <c r="R66" s="473"/>
      <c r="S66" s="473"/>
      <c r="T66" s="473"/>
      <c r="U66" s="473"/>
      <c r="V66" s="473"/>
      <c r="W66" s="473"/>
      <c r="X66" s="473"/>
      <c r="Y66" s="473"/>
      <c r="Z66" s="473"/>
    </row>
    <row r="67" spans="1:26">
      <c r="A67" s="473" t="s">
        <v>636</v>
      </c>
      <c r="B67" s="473"/>
      <c r="C67" s="473"/>
      <c r="D67" s="473"/>
      <c r="E67" s="473"/>
      <c r="F67" s="473" t="s">
        <v>216</v>
      </c>
      <c r="G67" s="654"/>
      <c r="H67" s="655"/>
      <c r="I67" s="476" t="s">
        <v>216</v>
      </c>
      <c r="J67" s="654"/>
      <c r="K67" s="655"/>
      <c r="L67" s="473"/>
      <c r="M67" s="473"/>
      <c r="N67" s="473"/>
      <c r="P67" s="473"/>
      <c r="Q67" s="473"/>
      <c r="R67" s="473"/>
      <c r="S67" s="473"/>
      <c r="T67" s="473"/>
      <c r="U67" s="473"/>
      <c r="V67" s="473"/>
      <c r="W67" s="473"/>
      <c r="X67" s="473"/>
      <c r="Y67" s="473"/>
      <c r="Z67" s="473"/>
    </row>
    <row r="68" spans="1:26">
      <c r="A68" s="473" t="s">
        <v>637</v>
      </c>
      <c r="B68" s="473"/>
      <c r="C68" s="473"/>
      <c r="D68" s="473"/>
      <c r="E68" s="473"/>
      <c r="F68" s="473" t="s">
        <v>216</v>
      </c>
      <c r="G68" s="654"/>
      <c r="H68" s="655"/>
      <c r="I68" s="476" t="s">
        <v>216</v>
      </c>
      <c r="J68" s="654"/>
      <c r="K68" s="655"/>
      <c r="L68" s="473"/>
      <c r="M68" s="473"/>
      <c r="N68" s="473"/>
      <c r="P68" s="473"/>
      <c r="Q68" s="473"/>
      <c r="R68" s="473"/>
      <c r="S68" s="473"/>
      <c r="T68" s="473"/>
      <c r="U68" s="473"/>
      <c r="V68" s="473"/>
      <c r="W68" s="473"/>
      <c r="X68" s="473"/>
      <c r="Y68" s="473"/>
      <c r="Z68" s="473"/>
    </row>
    <row r="69" spans="1:26">
      <c r="A69" s="473" t="s">
        <v>638</v>
      </c>
      <c r="B69" s="473"/>
      <c r="C69" s="473"/>
      <c r="D69" s="473"/>
      <c r="E69" s="473"/>
      <c r="F69" s="473" t="s">
        <v>216</v>
      </c>
      <c r="G69" s="654"/>
      <c r="H69" s="655"/>
      <c r="I69" s="476" t="s">
        <v>216</v>
      </c>
      <c r="J69" s="654"/>
      <c r="K69" s="655"/>
      <c r="L69" s="473"/>
      <c r="M69" s="473"/>
      <c r="N69" s="473"/>
      <c r="P69" s="473"/>
      <c r="Q69" s="473"/>
      <c r="R69" s="473"/>
      <c r="S69" s="473"/>
      <c r="T69" s="473"/>
      <c r="U69" s="473"/>
      <c r="V69" s="473"/>
      <c r="W69" s="473"/>
      <c r="X69" s="473"/>
      <c r="Y69" s="473"/>
      <c r="Z69" s="473"/>
    </row>
    <row r="70" spans="1:26">
      <c r="A70" s="473"/>
      <c r="B70" s="473"/>
      <c r="C70" s="473"/>
      <c r="D70" s="473"/>
      <c r="E70" s="473"/>
      <c r="F70" s="473"/>
      <c r="G70" s="429"/>
      <c r="H70" s="429"/>
      <c r="I70" s="473"/>
      <c r="J70" s="429"/>
      <c r="K70" s="429"/>
      <c r="L70" s="473"/>
      <c r="M70" s="473"/>
      <c r="N70" s="473"/>
      <c r="P70" s="473"/>
      <c r="Q70" s="473"/>
      <c r="R70" s="473"/>
      <c r="S70" s="473"/>
      <c r="T70" s="473"/>
      <c r="U70" s="473"/>
      <c r="V70" s="473"/>
      <c r="W70" s="473"/>
      <c r="X70" s="473"/>
      <c r="Y70" s="473"/>
      <c r="Z70" s="473"/>
    </row>
    <row r="71" spans="1:26">
      <c r="A71" s="473"/>
      <c r="B71" s="473"/>
      <c r="C71" s="473"/>
      <c r="D71" s="473"/>
      <c r="E71" s="473"/>
      <c r="F71" s="473"/>
      <c r="G71" s="429"/>
      <c r="H71" s="429"/>
      <c r="I71" s="473"/>
      <c r="J71" s="429"/>
      <c r="K71" s="429"/>
      <c r="L71" s="473"/>
      <c r="M71" s="473"/>
      <c r="N71" s="473"/>
      <c r="P71" s="473"/>
      <c r="Q71" s="473"/>
      <c r="R71" s="473"/>
      <c r="S71" s="473"/>
      <c r="T71" s="473"/>
      <c r="U71" s="473"/>
      <c r="V71" s="473"/>
      <c r="W71" s="473"/>
      <c r="X71" s="473"/>
      <c r="Y71" s="473"/>
      <c r="Z71" s="473"/>
    </row>
    <row r="72" spans="1:26">
      <c r="A72" s="477" t="s">
        <v>230</v>
      </c>
      <c r="B72" s="477"/>
      <c r="C72" s="477"/>
      <c r="D72" s="477"/>
      <c r="E72" s="477"/>
      <c r="F72" s="473" t="s">
        <v>231</v>
      </c>
      <c r="G72" s="429"/>
      <c r="H72" s="429"/>
      <c r="I72" s="473"/>
      <c r="J72" s="429"/>
      <c r="K72" s="429"/>
      <c r="L72" s="473"/>
      <c r="M72" s="473"/>
      <c r="N72" s="473"/>
      <c r="P72" s="473"/>
      <c r="Q72" s="473"/>
      <c r="R72" s="473"/>
      <c r="S72" s="473"/>
      <c r="T72" s="473"/>
      <c r="U72" s="473"/>
      <c r="V72" s="473"/>
      <c r="W72" s="473"/>
      <c r="X72" s="473"/>
      <c r="Y72" s="473"/>
      <c r="Z72" s="473"/>
    </row>
    <row r="73" spans="1:26">
      <c r="A73" s="473"/>
      <c r="B73" s="473"/>
      <c r="C73" s="473"/>
      <c r="D73" s="473"/>
      <c r="E73" s="473"/>
      <c r="F73" s="473"/>
      <c r="G73" s="429"/>
      <c r="H73" s="429"/>
      <c r="I73" s="473"/>
      <c r="J73" s="429"/>
      <c r="K73" s="429"/>
      <c r="L73" s="473"/>
      <c r="M73" s="473"/>
      <c r="N73" s="473"/>
      <c r="P73" s="473"/>
      <c r="Q73" s="473"/>
      <c r="R73" s="473"/>
      <c r="S73" s="473"/>
      <c r="T73" s="473"/>
      <c r="U73" s="473"/>
      <c r="V73" s="473"/>
      <c r="W73" s="473"/>
      <c r="X73" s="473"/>
      <c r="Y73" s="473"/>
      <c r="Z73" s="473"/>
    </row>
    <row r="74" spans="1:26">
      <c r="A74" s="473" t="s">
        <v>639</v>
      </c>
      <c r="B74" s="473"/>
      <c r="C74" s="473"/>
      <c r="D74" s="473"/>
      <c r="E74" s="473"/>
      <c r="F74" s="473"/>
      <c r="G74" s="655"/>
      <c r="H74" s="655"/>
      <c r="I74" s="476"/>
      <c r="J74" s="655"/>
      <c r="K74" s="655"/>
      <c r="L74" s="473"/>
      <c r="M74" s="473"/>
      <c r="N74" s="473"/>
      <c r="P74" s="473"/>
      <c r="Q74" s="473"/>
      <c r="R74" s="473"/>
      <c r="S74" s="473"/>
      <c r="T74" s="473"/>
      <c r="U74" s="473"/>
      <c r="V74" s="473"/>
      <c r="W74" s="473"/>
      <c r="X74" s="473"/>
      <c r="Y74" s="473"/>
      <c r="Z74" s="473"/>
    </row>
    <row r="75" spans="1:26">
      <c r="A75" s="473" t="s">
        <v>640</v>
      </c>
      <c r="B75" s="473"/>
      <c r="C75" s="473"/>
      <c r="D75" s="473"/>
      <c r="E75" s="473"/>
      <c r="F75" s="473" t="s">
        <v>216</v>
      </c>
      <c r="G75" s="654"/>
      <c r="H75" s="655"/>
      <c r="I75" s="476" t="s">
        <v>216</v>
      </c>
      <c r="J75" s="654"/>
      <c r="K75" s="655"/>
      <c r="L75" s="473"/>
      <c r="M75" s="473"/>
      <c r="N75" s="473"/>
      <c r="P75" s="473"/>
      <c r="Q75" s="473"/>
      <c r="R75" s="473"/>
      <c r="S75" s="473"/>
      <c r="T75" s="473"/>
      <c r="U75" s="473"/>
      <c r="V75" s="473"/>
      <c r="W75" s="473"/>
      <c r="X75" s="473"/>
      <c r="Y75" s="473"/>
      <c r="Z75" s="473"/>
    </row>
    <row r="76" spans="1:26">
      <c r="A76" s="473"/>
      <c r="B76" s="473"/>
      <c r="C76" s="473"/>
      <c r="D76" s="473"/>
      <c r="E76" s="473"/>
      <c r="F76" s="473"/>
      <c r="G76" s="429"/>
      <c r="H76" s="429"/>
      <c r="I76" s="473"/>
      <c r="J76" s="429"/>
      <c r="K76" s="429"/>
      <c r="L76" s="473"/>
      <c r="M76" s="473"/>
      <c r="N76" s="473"/>
      <c r="P76" s="473"/>
      <c r="Q76" s="473"/>
      <c r="R76" s="473"/>
      <c r="S76" s="473"/>
      <c r="T76" s="473"/>
      <c r="U76" s="473"/>
      <c r="V76" s="473"/>
      <c r="W76" s="473"/>
      <c r="X76" s="473"/>
      <c r="Y76" s="473"/>
      <c r="Z76" s="473"/>
    </row>
    <row r="77" spans="1:26">
      <c r="A77" s="473"/>
      <c r="B77" s="473"/>
      <c r="C77" s="473"/>
      <c r="D77" s="473"/>
      <c r="E77" s="473"/>
      <c r="F77" s="473"/>
      <c r="G77" s="429"/>
      <c r="H77" s="429"/>
      <c r="I77" s="473"/>
      <c r="J77" s="429"/>
      <c r="K77" s="429"/>
      <c r="L77" s="473"/>
      <c r="M77" s="473"/>
      <c r="N77" s="473"/>
      <c r="P77" s="473"/>
      <c r="Q77" s="473"/>
      <c r="R77" s="473"/>
      <c r="S77" s="473"/>
      <c r="T77" s="473"/>
      <c r="U77" s="473"/>
      <c r="V77" s="473"/>
      <c r="W77" s="473"/>
      <c r="X77" s="473"/>
      <c r="Y77" s="473"/>
      <c r="Z77" s="473"/>
    </row>
    <row r="78" spans="1:26">
      <c r="A78" s="477" t="s">
        <v>232</v>
      </c>
      <c r="B78" s="477"/>
      <c r="C78" s="477"/>
      <c r="D78" s="477"/>
      <c r="E78" s="477"/>
      <c r="F78" s="473" t="s">
        <v>233</v>
      </c>
      <c r="G78" s="429"/>
      <c r="H78" s="429"/>
      <c r="I78" s="473"/>
      <c r="J78" s="429"/>
      <c r="K78" s="429"/>
      <c r="L78" s="473"/>
      <c r="M78" s="473"/>
      <c r="N78" s="473"/>
      <c r="P78" s="473"/>
      <c r="Q78" s="473"/>
      <c r="R78" s="473"/>
      <c r="S78" s="473"/>
      <c r="T78" s="473"/>
      <c r="U78" s="473"/>
      <c r="V78" s="473"/>
      <c r="W78" s="473"/>
      <c r="X78" s="473"/>
      <c r="Y78" s="473"/>
      <c r="Z78" s="473"/>
    </row>
    <row r="79" spans="1:26">
      <c r="A79" s="473"/>
      <c r="B79" s="473"/>
      <c r="C79" s="473"/>
      <c r="D79" s="473"/>
      <c r="E79" s="473"/>
      <c r="F79" s="473"/>
      <c r="G79" s="429"/>
      <c r="H79" s="429"/>
      <c r="I79" s="473"/>
      <c r="J79" s="429"/>
      <c r="K79" s="429"/>
      <c r="L79" s="473"/>
      <c r="M79" s="473"/>
      <c r="N79" s="473"/>
      <c r="P79" s="473"/>
      <c r="Q79" s="473"/>
      <c r="R79" s="473"/>
      <c r="S79" s="473"/>
      <c r="T79" s="473"/>
      <c r="U79" s="473"/>
      <c r="V79" s="473"/>
      <c r="W79" s="473"/>
      <c r="X79" s="473"/>
      <c r="Y79" s="473"/>
      <c r="Z79" s="473"/>
    </row>
    <row r="80" spans="1:26">
      <c r="A80" s="473" t="s">
        <v>641</v>
      </c>
      <c r="B80" s="473"/>
      <c r="C80" s="473"/>
      <c r="D80" s="473"/>
      <c r="E80" s="473"/>
      <c r="F80" s="473" t="s">
        <v>216</v>
      </c>
      <c r="G80" s="654"/>
      <c r="H80" s="655"/>
      <c r="I80" s="476" t="s">
        <v>216</v>
      </c>
      <c r="J80" s="654"/>
      <c r="K80" s="655"/>
      <c r="L80" s="473"/>
      <c r="M80" s="473"/>
      <c r="N80" s="473"/>
      <c r="P80" s="473"/>
      <c r="Q80" s="473"/>
      <c r="R80" s="473"/>
      <c r="S80" s="473"/>
      <c r="T80" s="473"/>
      <c r="U80" s="473"/>
      <c r="V80" s="473"/>
      <c r="W80" s="473"/>
      <c r="X80" s="473"/>
      <c r="Y80" s="473"/>
      <c r="Z80" s="473"/>
    </row>
    <row r="81" spans="1:26">
      <c r="A81" s="473"/>
      <c r="B81" s="473"/>
      <c r="C81" s="473"/>
      <c r="D81" s="473"/>
      <c r="E81" s="473"/>
      <c r="F81" s="473"/>
      <c r="G81" s="429"/>
      <c r="H81" s="429"/>
      <c r="I81" s="473"/>
      <c r="J81" s="429"/>
      <c r="K81" s="429"/>
      <c r="L81" s="473"/>
      <c r="M81" s="473"/>
      <c r="N81" s="473"/>
      <c r="P81" s="473"/>
      <c r="Q81" s="473"/>
      <c r="R81" s="473"/>
      <c r="S81" s="473"/>
      <c r="T81" s="473"/>
      <c r="U81" s="473"/>
      <c r="V81" s="473"/>
      <c r="W81" s="473"/>
      <c r="X81" s="473"/>
      <c r="Y81" s="473"/>
      <c r="Z81" s="473"/>
    </row>
    <row r="82" spans="1:26">
      <c r="A82" s="472" t="s">
        <v>234</v>
      </c>
      <c r="B82" s="472"/>
      <c r="C82" s="472"/>
      <c r="D82" s="472"/>
      <c r="E82" s="472"/>
      <c r="F82" s="472"/>
      <c r="G82" s="667">
        <f>SUM(G4:G81)</f>
        <v>0</v>
      </c>
      <c r="H82" s="668">
        <f>SUM(H4:H81)</f>
        <v>0</v>
      </c>
      <c r="I82" s="472"/>
      <c r="J82" s="667">
        <f>SUM(J4:J81)</f>
        <v>0</v>
      </c>
      <c r="K82" s="668">
        <f>SUM(K4:K81)</f>
        <v>0</v>
      </c>
      <c r="L82" s="472"/>
      <c r="M82" s="472"/>
      <c r="N82" s="472"/>
      <c r="O82" s="478"/>
      <c r="P82" s="473"/>
      <c r="Q82" s="473"/>
      <c r="R82" s="473"/>
      <c r="S82" s="473"/>
      <c r="T82" s="473"/>
      <c r="U82" s="473"/>
      <c r="V82" s="473"/>
      <c r="W82" s="473"/>
      <c r="X82" s="473"/>
      <c r="Y82" s="473"/>
      <c r="Z82" s="473"/>
    </row>
    <row r="83" spans="1:26">
      <c r="A83" s="473"/>
      <c r="B83" s="473"/>
      <c r="C83" s="473"/>
      <c r="D83" s="473"/>
      <c r="E83" s="473"/>
      <c r="F83" s="473"/>
      <c r="G83" s="429"/>
      <c r="H83" s="429"/>
      <c r="I83" s="473"/>
      <c r="J83" s="429"/>
      <c r="K83" s="429"/>
      <c r="L83" s="473"/>
      <c r="M83" s="473"/>
      <c r="N83" s="473"/>
      <c r="P83" s="473"/>
      <c r="Q83" s="473"/>
      <c r="R83" s="473"/>
      <c r="S83" s="473"/>
      <c r="T83" s="473"/>
      <c r="U83" s="473"/>
      <c r="V83" s="473"/>
      <c r="W83" s="473"/>
      <c r="X83" s="473"/>
      <c r="Y83" s="473"/>
      <c r="Z83" s="473"/>
    </row>
    <row r="84" spans="1:26">
      <c r="A84" s="472" t="s">
        <v>235</v>
      </c>
      <c r="B84" s="472"/>
      <c r="C84" s="472"/>
      <c r="D84" s="472"/>
      <c r="E84" s="472"/>
      <c r="F84" s="473" t="s">
        <v>236</v>
      </c>
      <c r="G84" s="429"/>
      <c r="H84" s="429"/>
      <c r="I84" s="473"/>
      <c r="J84" s="429"/>
      <c r="K84" s="429"/>
      <c r="L84" s="473"/>
      <c r="M84" s="473"/>
      <c r="N84" s="473"/>
      <c r="P84" s="473"/>
      <c r="Q84" s="473"/>
      <c r="R84" s="473"/>
      <c r="S84" s="473"/>
      <c r="T84" s="473"/>
      <c r="U84" s="473"/>
      <c r="V84" s="473"/>
      <c r="W84" s="473"/>
      <c r="X84" s="473"/>
      <c r="Y84" s="473"/>
      <c r="Z84" s="473"/>
    </row>
    <row r="85" spans="1:26">
      <c r="A85" s="473"/>
      <c r="B85" s="473"/>
      <c r="C85" s="473"/>
      <c r="D85" s="473"/>
      <c r="E85" s="473"/>
      <c r="F85" s="473"/>
      <c r="G85" s="429"/>
      <c r="H85" s="429"/>
      <c r="I85" s="473"/>
      <c r="J85" s="429"/>
      <c r="K85" s="429"/>
      <c r="L85" s="473"/>
      <c r="M85" s="473"/>
      <c r="N85" s="473"/>
      <c r="P85" s="473"/>
      <c r="Q85" s="473"/>
      <c r="R85" s="473"/>
      <c r="S85" s="473"/>
      <c r="T85" s="473"/>
      <c r="U85" s="473"/>
      <c r="V85" s="473"/>
      <c r="W85" s="473"/>
      <c r="X85" s="473"/>
      <c r="Y85" s="473"/>
      <c r="Z85" s="473"/>
    </row>
    <row r="86" spans="1:26">
      <c r="A86" s="473" t="s">
        <v>642</v>
      </c>
      <c r="B86" s="473"/>
      <c r="C86" s="473"/>
      <c r="D86" s="473"/>
      <c r="E86" s="473"/>
      <c r="F86" s="473" t="s">
        <v>218</v>
      </c>
      <c r="G86" s="654"/>
      <c r="H86" s="655"/>
      <c r="I86" s="476" t="s">
        <v>218</v>
      </c>
      <c r="J86" s="654"/>
      <c r="K86" s="655"/>
      <c r="L86" s="473"/>
      <c r="M86" s="473"/>
      <c r="N86" s="473"/>
      <c r="P86" s="473"/>
      <c r="Q86" s="473"/>
      <c r="R86" s="473"/>
      <c r="S86" s="473"/>
      <c r="T86" s="473"/>
      <c r="U86" s="473"/>
      <c r="V86" s="473"/>
      <c r="W86" s="473"/>
      <c r="X86" s="473"/>
      <c r="Y86" s="473"/>
      <c r="Z86" s="473"/>
    </row>
    <row r="87" spans="1:26">
      <c r="A87" s="473" t="s">
        <v>643</v>
      </c>
      <c r="B87" s="473"/>
      <c r="C87" s="473"/>
      <c r="D87" s="473"/>
      <c r="E87" s="473"/>
      <c r="F87" s="473" t="s">
        <v>216</v>
      </c>
      <c r="G87" s="654"/>
      <c r="H87" s="655"/>
      <c r="I87" s="476" t="s">
        <v>216</v>
      </c>
      <c r="J87" s="654"/>
      <c r="K87" s="655"/>
      <c r="L87" s="473"/>
      <c r="M87" s="473"/>
      <c r="N87" s="473"/>
      <c r="P87" s="473"/>
      <c r="Q87" s="473"/>
      <c r="R87" s="473"/>
      <c r="S87" s="473"/>
      <c r="T87" s="473"/>
      <c r="U87" s="473"/>
      <c r="V87" s="473"/>
      <c r="W87" s="473"/>
      <c r="X87" s="473"/>
      <c r="Y87" s="473"/>
      <c r="Z87" s="473"/>
    </row>
    <row r="88" spans="1:26">
      <c r="A88" s="473" t="s">
        <v>644</v>
      </c>
      <c r="B88" s="473"/>
      <c r="C88" s="473"/>
      <c r="D88" s="473"/>
      <c r="E88" s="473"/>
      <c r="F88" s="473" t="s">
        <v>216</v>
      </c>
      <c r="G88" s="654"/>
      <c r="H88" s="655"/>
      <c r="I88" s="476" t="s">
        <v>216</v>
      </c>
      <c r="J88" s="654"/>
      <c r="K88" s="655"/>
      <c r="L88" s="473"/>
      <c r="M88" s="473"/>
      <c r="N88" s="473"/>
      <c r="P88" s="473"/>
      <c r="Q88" s="473"/>
      <c r="R88" s="473"/>
      <c r="S88" s="473"/>
      <c r="T88" s="473"/>
      <c r="U88" s="473"/>
      <c r="V88" s="473"/>
      <c r="W88" s="473"/>
      <c r="X88" s="473"/>
      <c r="Y88" s="473"/>
      <c r="Z88" s="473"/>
    </row>
    <row r="89" spans="1:26">
      <c r="A89" s="473" t="s">
        <v>645</v>
      </c>
      <c r="B89" s="473"/>
      <c r="C89" s="473"/>
      <c r="D89" s="473"/>
      <c r="E89" s="473"/>
      <c r="F89" s="473" t="s">
        <v>216</v>
      </c>
      <c r="G89" s="654"/>
      <c r="H89" s="655"/>
      <c r="I89" s="476" t="s">
        <v>216</v>
      </c>
      <c r="J89" s="654"/>
      <c r="K89" s="655"/>
      <c r="L89" s="473"/>
      <c r="M89" s="473"/>
      <c r="N89" s="473"/>
      <c r="P89" s="473"/>
      <c r="Q89" s="473"/>
      <c r="R89" s="473"/>
      <c r="S89" s="473"/>
      <c r="T89" s="473"/>
      <c r="U89" s="473"/>
      <c r="V89" s="473"/>
      <c r="W89" s="473"/>
      <c r="X89" s="473"/>
      <c r="Y89" s="473"/>
      <c r="Z89" s="473"/>
    </row>
    <row r="90" spans="1:26">
      <c r="A90" s="473" t="s">
        <v>646</v>
      </c>
      <c r="B90" s="473"/>
      <c r="C90" s="473"/>
      <c r="D90" s="473"/>
      <c r="E90" s="473"/>
      <c r="F90" s="473" t="s">
        <v>216</v>
      </c>
      <c r="G90" s="654"/>
      <c r="H90" s="655"/>
      <c r="I90" s="476" t="s">
        <v>216</v>
      </c>
      <c r="J90" s="654"/>
      <c r="K90" s="655"/>
      <c r="L90" s="473"/>
      <c r="M90" s="473"/>
      <c r="N90" s="473"/>
      <c r="P90" s="473"/>
      <c r="Q90" s="473"/>
      <c r="R90" s="473"/>
      <c r="S90" s="473"/>
      <c r="T90" s="473"/>
      <c r="U90" s="473"/>
      <c r="V90" s="473"/>
      <c r="W90" s="473"/>
      <c r="X90" s="473"/>
      <c r="Y90" s="473"/>
      <c r="Z90" s="473"/>
    </row>
    <row r="91" spans="1:26">
      <c r="A91" s="473" t="s">
        <v>647</v>
      </c>
      <c r="B91" s="473"/>
      <c r="C91" s="473"/>
      <c r="D91" s="473"/>
      <c r="E91" s="473"/>
      <c r="F91" s="473" t="s">
        <v>217</v>
      </c>
      <c r="G91" s="654"/>
      <c r="H91" s="655"/>
      <c r="I91" s="476" t="s">
        <v>217</v>
      </c>
      <c r="J91" s="654"/>
      <c r="K91" s="655"/>
      <c r="L91" s="473"/>
      <c r="M91" s="473"/>
      <c r="N91" s="473"/>
      <c r="P91" s="473"/>
      <c r="Q91" s="473"/>
      <c r="R91" s="473"/>
      <c r="S91" s="473"/>
      <c r="T91" s="473"/>
      <c r="U91" s="473"/>
      <c r="V91" s="473"/>
      <c r="W91" s="473"/>
      <c r="X91" s="473"/>
      <c r="Y91" s="473"/>
      <c r="Z91" s="473"/>
    </row>
    <row r="92" spans="1:26">
      <c r="A92" s="473" t="s">
        <v>648</v>
      </c>
      <c r="B92" s="473"/>
      <c r="C92" s="473"/>
      <c r="D92" s="473"/>
      <c r="E92" s="473"/>
      <c r="F92" s="473" t="s">
        <v>217</v>
      </c>
      <c r="G92" s="654"/>
      <c r="H92" s="655"/>
      <c r="I92" s="476" t="s">
        <v>217</v>
      </c>
      <c r="J92" s="654"/>
      <c r="K92" s="655"/>
      <c r="L92" s="473"/>
      <c r="M92" s="473"/>
      <c r="N92" s="473"/>
      <c r="P92" s="473"/>
      <c r="Q92" s="473"/>
      <c r="R92" s="473"/>
      <c r="S92" s="473"/>
      <c r="T92" s="473"/>
      <c r="U92" s="473"/>
      <c r="V92" s="473"/>
      <c r="W92" s="473"/>
      <c r="X92" s="473"/>
      <c r="Y92" s="473"/>
      <c r="Z92" s="473"/>
    </row>
    <row r="93" spans="1:26">
      <c r="A93" s="473" t="s">
        <v>237</v>
      </c>
      <c r="B93" s="473"/>
      <c r="C93" s="473"/>
      <c r="D93" s="473"/>
      <c r="E93" s="473"/>
      <c r="F93" s="473" t="s">
        <v>238</v>
      </c>
      <c r="G93" s="669"/>
      <c r="H93" s="655"/>
      <c r="I93" s="476" t="s">
        <v>238</v>
      </c>
      <c r="J93" s="670"/>
      <c r="K93" s="655"/>
      <c r="L93" s="473"/>
      <c r="M93" s="473"/>
      <c r="N93" s="473"/>
      <c r="P93" s="473"/>
      <c r="Q93" s="473"/>
      <c r="R93" s="473"/>
      <c r="S93" s="473"/>
      <c r="T93" s="473"/>
      <c r="U93" s="473"/>
      <c r="V93" s="473"/>
      <c r="W93" s="473"/>
      <c r="X93" s="473"/>
      <c r="Y93" s="473"/>
      <c r="Z93" s="473"/>
    </row>
    <row r="94" spans="1:26">
      <c r="A94" s="472" t="s">
        <v>239</v>
      </c>
      <c r="B94" s="472"/>
      <c r="C94" s="472"/>
      <c r="D94" s="472"/>
      <c r="E94" s="472"/>
      <c r="F94" s="472"/>
      <c r="G94" s="668">
        <f>SUM(G86:G92)*G93</f>
        <v>0</v>
      </c>
      <c r="H94" s="667">
        <f>SUM(H86:H92)*H93</f>
        <v>0</v>
      </c>
      <c r="I94" s="472"/>
      <c r="J94" s="668">
        <f>SUM(J86:J92)*J93</f>
        <v>0</v>
      </c>
      <c r="K94" s="667">
        <f>SUM(K86:K92)*K93</f>
        <v>0</v>
      </c>
      <c r="L94" s="472"/>
      <c r="M94" s="472"/>
      <c r="N94" s="472"/>
      <c r="O94" s="472"/>
      <c r="P94" s="473"/>
      <c r="Q94" s="473"/>
      <c r="R94" s="473"/>
      <c r="S94" s="473"/>
      <c r="T94" s="473"/>
      <c r="U94" s="473"/>
      <c r="V94" s="473"/>
      <c r="W94" s="473"/>
      <c r="X94" s="473"/>
      <c r="Y94" s="473"/>
      <c r="Z94" s="473"/>
    </row>
    <row r="95" spans="1:26">
      <c r="A95" s="473"/>
      <c r="B95" s="473"/>
      <c r="C95" s="473"/>
      <c r="D95" s="473"/>
      <c r="E95" s="473"/>
      <c r="F95" s="473"/>
      <c r="G95" s="429"/>
      <c r="H95" s="429"/>
      <c r="I95" s="473"/>
      <c r="J95" s="429"/>
      <c r="K95" s="429"/>
      <c r="L95" s="473"/>
      <c r="M95" s="473"/>
      <c r="N95" s="473"/>
      <c r="P95" s="473"/>
      <c r="Q95" s="473"/>
      <c r="R95" s="473"/>
      <c r="S95" s="473"/>
      <c r="T95" s="473"/>
      <c r="U95" s="473"/>
      <c r="V95" s="473"/>
      <c r="W95" s="473"/>
      <c r="X95" s="473"/>
      <c r="Y95" s="473"/>
      <c r="Z95" s="473"/>
    </row>
    <row r="96" spans="1:26">
      <c r="A96" s="473"/>
      <c r="B96" s="473"/>
      <c r="C96" s="473"/>
      <c r="D96" s="473"/>
      <c r="E96" s="473"/>
      <c r="F96" s="473"/>
      <c r="G96" s="666"/>
      <c r="H96" s="429"/>
      <c r="I96" s="473"/>
      <c r="J96" s="666"/>
      <c r="K96" s="429"/>
      <c r="L96" s="473"/>
      <c r="M96" s="473"/>
      <c r="N96" s="473"/>
      <c r="P96" s="473"/>
      <c r="Q96" s="473"/>
      <c r="R96" s="473"/>
      <c r="S96" s="473"/>
      <c r="T96" s="473"/>
      <c r="U96" s="473"/>
      <c r="V96" s="473"/>
      <c r="W96" s="473"/>
      <c r="X96" s="473"/>
      <c r="Y96" s="473"/>
      <c r="Z96" s="473"/>
    </row>
    <row r="97" spans="1:26">
      <c r="A97" s="472" t="s">
        <v>240</v>
      </c>
      <c r="B97" s="472"/>
      <c r="C97" s="472"/>
      <c r="D97" s="472"/>
      <c r="E97" s="472"/>
      <c r="F97" s="473" t="s">
        <v>241</v>
      </c>
      <c r="G97" s="429"/>
      <c r="H97" s="429"/>
      <c r="I97" s="473"/>
      <c r="J97" s="429"/>
      <c r="K97" s="429"/>
      <c r="L97" s="473"/>
      <c r="M97" s="473"/>
      <c r="N97" s="473"/>
      <c r="P97" s="473"/>
      <c r="Q97" s="473"/>
      <c r="R97" s="473"/>
      <c r="S97" s="473"/>
      <c r="T97" s="473"/>
      <c r="U97" s="473"/>
      <c r="V97" s="473"/>
      <c r="W97" s="473"/>
      <c r="X97" s="473"/>
      <c r="Y97" s="473"/>
      <c r="Z97" s="473"/>
    </row>
    <row r="98" spans="1:26">
      <c r="A98" s="473" t="s">
        <v>649</v>
      </c>
      <c r="B98" s="473"/>
      <c r="C98" s="473"/>
      <c r="D98" s="473"/>
      <c r="E98" s="473"/>
      <c r="F98" s="473" t="s">
        <v>218</v>
      </c>
      <c r="G98" s="654"/>
      <c r="H98" s="655"/>
      <c r="I98" s="476" t="s">
        <v>218</v>
      </c>
      <c r="J98" s="654"/>
      <c r="K98" s="655"/>
      <c r="L98" s="473"/>
      <c r="M98" s="473"/>
      <c r="N98" s="473"/>
      <c r="P98" s="473"/>
      <c r="Q98" s="473"/>
      <c r="R98" s="473"/>
      <c r="S98" s="473"/>
      <c r="T98" s="473"/>
      <c r="U98" s="473"/>
      <c r="V98" s="473"/>
      <c r="W98" s="473"/>
      <c r="X98" s="473"/>
      <c r="Y98" s="473"/>
      <c r="Z98" s="473"/>
    </row>
    <row r="99" spans="1:26">
      <c r="A99" s="473" t="s">
        <v>650</v>
      </c>
      <c r="B99" s="473"/>
      <c r="C99" s="473"/>
      <c r="D99" s="473"/>
      <c r="E99" s="473"/>
      <c r="F99" s="473" t="s">
        <v>216</v>
      </c>
      <c r="G99" s="654"/>
      <c r="H99" s="655"/>
      <c r="I99" s="476" t="s">
        <v>216</v>
      </c>
      <c r="J99" s="654"/>
      <c r="K99" s="655"/>
      <c r="L99" s="473"/>
      <c r="M99" s="473"/>
      <c r="N99" s="473"/>
      <c r="P99" s="473"/>
      <c r="Q99" s="473"/>
      <c r="R99" s="473"/>
      <c r="S99" s="473"/>
      <c r="T99" s="473"/>
      <c r="U99" s="473"/>
      <c r="V99" s="473"/>
      <c r="W99" s="473"/>
      <c r="X99" s="473"/>
      <c r="Y99" s="473"/>
      <c r="Z99" s="473"/>
    </row>
    <row r="100" spans="1:26">
      <c r="A100" s="473" t="s">
        <v>651</v>
      </c>
      <c r="B100" s="473"/>
      <c r="C100" s="473"/>
      <c r="D100" s="473"/>
      <c r="E100" s="473"/>
      <c r="F100" s="473" t="s">
        <v>216</v>
      </c>
      <c r="G100" s="654"/>
      <c r="H100" s="655"/>
      <c r="I100" s="476" t="s">
        <v>216</v>
      </c>
      <c r="J100" s="654"/>
      <c r="K100" s="655"/>
      <c r="L100" s="473"/>
      <c r="M100" s="473"/>
      <c r="N100" s="473"/>
      <c r="P100" s="473"/>
      <c r="Q100" s="473"/>
      <c r="R100" s="473"/>
      <c r="S100" s="473"/>
      <c r="T100" s="473"/>
      <c r="U100" s="473"/>
      <c r="V100" s="473"/>
      <c r="W100" s="473"/>
      <c r="X100" s="473"/>
      <c r="Y100" s="473"/>
      <c r="Z100" s="473"/>
    </row>
    <row r="101" spans="1:26">
      <c r="A101" s="473" t="s">
        <v>652</v>
      </c>
      <c r="B101" s="473"/>
      <c r="C101" s="473"/>
      <c r="D101" s="473"/>
      <c r="E101" s="473"/>
      <c r="F101" s="473" t="s">
        <v>216</v>
      </c>
      <c r="G101" s="654"/>
      <c r="H101" s="655"/>
      <c r="I101" s="476" t="s">
        <v>216</v>
      </c>
      <c r="J101" s="654"/>
      <c r="K101" s="655"/>
      <c r="L101" s="473"/>
      <c r="M101" s="473"/>
      <c r="N101" s="473"/>
      <c r="P101" s="473"/>
      <c r="Q101" s="473"/>
      <c r="R101" s="473"/>
      <c r="S101" s="473"/>
      <c r="T101" s="473"/>
      <c r="U101" s="473"/>
      <c r="V101" s="473"/>
      <c r="W101" s="473"/>
      <c r="X101" s="473"/>
      <c r="Y101" s="473"/>
      <c r="Z101" s="473"/>
    </row>
    <row r="102" spans="1:26">
      <c r="A102" s="473" t="s">
        <v>653</v>
      </c>
      <c r="B102" s="473"/>
      <c r="C102" s="473"/>
      <c r="D102" s="473"/>
      <c r="E102" s="473"/>
      <c r="F102" s="473" t="s">
        <v>217</v>
      </c>
      <c r="G102" s="654"/>
      <c r="H102" s="655"/>
      <c r="I102" s="476" t="s">
        <v>217</v>
      </c>
      <c r="J102" s="654"/>
      <c r="K102" s="655"/>
      <c r="L102" s="473"/>
      <c r="M102" s="473"/>
      <c r="N102" s="473"/>
      <c r="P102" s="473"/>
      <c r="Q102" s="473"/>
      <c r="R102" s="473"/>
      <c r="S102" s="473"/>
      <c r="T102" s="473"/>
      <c r="U102" s="473"/>
      <c r="V102" s="473"/>
      <c r="W102" s="473"/>
      <c r="X102" s="473"/>
      <c r="Y102" s="473"/>
      <c r="Z102" s="473"/>
    </row>
    <row r="103" spans="1:26">
      <c r="A103" s="473" t="s">
        <v>654</v>
      </c>
      <c r="B103" s="473"/>
      <c r="C103" s="473"/>
      <c r="D103" s="473"/>
      <c r="E103" s="473"/>
      <c r="F103" s="473" t="s">
        <v>217</v>
      </c>
      <c r="G103" s="654"/>
      <c r="H103" s="655"/>
      <c r="I103" s="476" t="s">
        <v>217</v>
      </c>
      <c r="J103" s="654"/>
      <c r="K103" s="655"/>
      <c r="L103" s="473"/>
      <c r="M103" s="473"/>
      <c r="N103" s="473"/>
      <c r="P103" s="473"/>
      <c r="Q103" s="473"/>
      <c r="R103" s="473"/>
      <c r="S103" s="473"/>
      <c r="T103" s="473"/>
      <c r="U103" s="473"/>
      <c r="V103" s="473"/>
      <c r="W103" s="473"/>
      <c r="X103" s="473"/>
      <c r="Y103" s="473"/>
      <c r="Z103" s="473"/>
    </row>
    <row r="104" spans="1:26">
      <c r="A104" s="473" t="s">
        <v>655</v>
      </c>
      <c r="B104" s="473"/>
      <c r="C104" s="473"/>
      <c r="D104" s="473"/>
      <c r="E104" s="473"/>
      <c r="F104" s="473" t="s">
        <v>238</v>
      </c>
      <c r="G104" s="655"/>
      <c r="H104" s="655"/>
      <c r="I104" s="476" t="s">
        <v>238</v>
      </c>
      <c r="J104" s="655"/>
      <c r="K104" s="655"/>
      <c r="L104" s="473"/>
      <c r="M104" s="473"/>
      <c r="N104" s="473"/>
      <c r="P104" s="473"/>
      <c r="Q104" s="473"/>
      <c r="R104" s="473"/>
      <c r="S104" s="473"/>
      <c r="T104" s="473"/>
      <c r="U104" s="473"/>
      <c r="V104" s="473"/>
      <c r="W104" s="473"/>
      <c r="X104" s="473"/>
      <c r="Y104" s="473"/>
      <c r="Z104" s="473"/>
    </row>
    <row r="105" spans="1:26">
      <c r="A105" s="473" t="s">
        <v>242</v>
      </c>
      <c r="B105" s="473"/>
      <c r="C105" s="473"/>
      <c r="D105" s="473"/>
      <c r="E105" s="473"/>
      <c r="F105" s="473"/>
      <c r="G105" s="660">
        <f>SUM(G98:G103)*G104</f>
        <v>0</v>
      </c>
      <c r="H105" s="654">
        <f>SUM(H98:H103)*H104</f>
        <v>0</v>
      </c>
      <c r="I105" s="476"/>
      <c r="J105" s="660">
        <f>SUM(J98:J103)*J104</f>
        <v>0</v>
      </c>
      <c r="K105" s="654">
        <f>SUM(K98:K103)*K104</f>
        <v>0</v>
      </c>
      <c r="L105" s="473"/>
      <c r="M105" s="473"/>
      <c r="N105" s="473"/>
      <c r="P105" s="473"/>
      <c r="Q105" s="473"/>
      <c r="R105" s="473"/>
      <c r="S105" s="473"/>
      <c r="T105" s="473"/>
      <c r="U105" s="473"/>
      <c r="V105" s="473"/>
      <c r="W105" s="473"/>
      <c r="X105" s="473"/>
      <c r="Y105" s="473"/>
      <c r="Z105" s="473"/>
    </row>
    <row r="106" spans="1:26">
      <c r="A106" s="473"/>
      <c r="B106" s="473"/>
      <c r="C106" s="473"/>
      <c r="D106" s="473"/>
      <c r="E106" s="473"/>
      <c r="F106" s="473"/>
      <c r="G106" s="429"/>
      <c r="H106" s="429"/>
      <c r="I106" s="473"/>
      <c r="J106" s="429"/>
      <c r="K106" s="429"/>
      <c r="L106" s="473"/>
      <c r="M106" s="473"/>
      <c r="N106" s="473"/>
      <c r="P106" s="473"/>
      <c r="Q106" s="473"/>
      <c r="R106" s="473"/>
      <c r="S106" s="473"/>
      <c r="T106" s="473"/>
      <c r="U106" s="473"/>
      <c r="V106" s="473"/>
      <c r="W106" s="473"/>
      <c r="X106" s="473"/>
      <c r="Y106" s="473"/>
      <c r="Z106" s="473"/>
    </row>
    <row r="107" spans="1:26">
      <c r="A107" s="473"/>
      <c r="B107" s="473"/>
      <c r="C107" s="473"/>
      <c r="D107" s="473"/>
      <c r="E107" s="473"/>
      <c r="F107" s="473"/>
      <c r="G107" s="429"/>
      <c r="H107" s="429"/>
      <c r="I107" s="473"/>
      <c r="J107" s="429"/>
      <c r="K107" s="429"/>
      <c r="L107" s="473"/>
      <c r="M107" s="473"/>
      <c r="N107" s="473"/>
      <c r="P107" s="473"/>
      <c r="Q107" s="473"/>
      <c r="R107" s="473"/>
      <c r="S107" s="473"/>
      <c r="T107" s="473"/>
      <c r="U107" s="473"/>
      <c r="V107" s="473"/>
      <c r="W107" s="473"/>
      <c r="X107" s="473"/>
      <c r="Y107" s="473"/>
      <c r="Z107" s="473"/>
    </row>
    <row r="108" spans="1:26">
      <c r="A108" s="472" t="s">
        <v>243</v>
      </c>
      <c r="B108" s="472"/>
      <c r="C108" s="472"/>
      <c r="D108" s="472"/>
      <c r="E108" s="472"/>
      <c r="F108" s="473"/>
      <c r="G108" s="429"/>
      <c r="H108" s="429"/>
      <c r="I108" s="473"/>
      <c r="J108" s="429"/>
      <c r="K108" s="429"/>
      <c r="L108" s="473"/>
      <c r="M108" s="473"/>
      <c r="N108" s="473"/>
      <c r="P108" s="473"/>
      <c r="Q108" s="473"/>
      <c r="R108" s="473"/>
      <c r="S108" s="473"/>
      <c r="T108" s="473"/>
      <c r="U108" s="473"/>
      <c r="V108" s="473"/>
      <c r="W108" s="473"/>
      <c r="X108" s="473"/>
      <c r="Y108" s="473"/>
      <c r="Z108" s="473"/>
    </row>
    <row r="109" spans="1:26">
      <c r="A109" s="473"/>
      <c r="B109" s="473"/>
      <c r="C109" s="473"/>
      <c r="D109" s="473"/>
      <c r="E109" s="473"/>
      <c r="F109" s="473"/>
      <c r="G109" s="429"/>
      <c r="H109" s="429"/>
      <c r="I109" s="473"/>
      <c r="J109" s="429"/>
      <c r="K109" s="429"/>
      <c r="L109" s="473"/>
      <c r="M109" s="473"/>
      <c r="N109" s="473"/>
      <c r="P109" s="473"/>
      <c r="Q109" s="473"/>
      <c r="R109" s="473"/>
      <c r="S109" s="473"/>
      <c r="T109" s="473"/>
      <c r="U109" s="473"/>
      <c r="V109" s="473"/>
      <c r="W109" s="473"/>
      <c r="X109" s="473"/>
      <c r="Y109" s="473"/>
      <c r="Z109" s="473"/>
    </row>
    <row r="110" spans="1:26">
      <c r="A110" s="473" t="s">
        <v>656</v>
      </c>
      <c r="B110" s="473"/>
      <c r="C110" s="473"/>
      <c r="D110" s="473"/>
      <c r="E110" s="473"/>
      <c r="F110" s="473"/>
      <c r="G110" s="655"/>
      <c r="H110" s="655"/>
      <c r="I110" s="476"/>
      <c r="J110" s="655"/>
      <c r="K110" s="655"/>
      <c r="L110" s="473"/>
      <c r="M110" s="473"/>
      <c r="N110" s="473"/>
      <c r="P110" s="473"/>
      <c r="Q110" s="473"/>
      <c r="R110" s="473"/>
      <c r="S110" s="473"/>
      <c r="T110" s="473"/>
      <c r="U110" s="473"/>
      <c r="V110" s="473"/>
      <c r="W110" s="473"/>
      <c r="X110" s="473"/>
      <c r="Y110" s="473"/>
      <c r="Z110" s="473"/>
    </row>
    <row r="111" spans="1:26">
      <c r="A111" s="473" t="s">
        <v>657</v>
      </c>
      <c r="B111" s="473"/>
      <c r="C111" s="473"/>
      <c r="D111" s="473"/>
      <c r="E111" s="473"/>
      <c r="F111" s="473" t="s">
        <v>217</v>
      </c>
      <c r="G111" s="654"/>
      <c r="H111" s="655"/>
      <c r="I111" s="476" t="s">
        <v>217</v>
      </c>
      <c r="J111" s="654"/>
      <c r="K111" s="655"/>
      <c r="L111" s="473"/>
      <c r="M111" s="473"/>
      <c r="N111" s="473"/>
      <c r="P111" s="473"/>
      <c r="Q111" s="473"/>
      <c r="R111" s="473"/>
      <c r="S111" s="473"/>
      <c r="T111" s="473"/>
      <c r="U111" s="473"/>
      <c r="V111" s="473"/>
      <c r="W111" s="473"/>
      <c r="X111" s="473"/>
      <c r="Y111" s="473"/>
      <c r="Z111" s="473"/>
    </row>
    <row r="112" spans="1:26">
      <c r="A112" s="473" t="s">
        <v>658</v>
      </c>
      <c r="B112" s="473"/>
      <c r="C112" s="473"/>
      <c r="D112" s="473"/>
      <c r="E112" s="473"/>
      <c r="F112" s="473" t="s">
        <v>218</v>
      </c>
      <c r="G112" s="654"/>
      <c r="H112" s="655"/>
      <c r="I112" s="476" t="s">
        <v>218</v>
      </c>
      <c r="J112" s="654"/>
      <c r="K112" s="655"/>
      <c r="L112" s="473"/>
      <c r="M112" s="473"/>
      <c r="N112" s="473"/>
      <c r="P112" s="473"/>
      <c r="Q112" s="473"/>
      <c r="R112" s="473"/>
      <c r="S112" s="473"/>
      <c r="T112" s="473"/>
      <c r="U112" s="473"/>
      <c r="V112" s="473"/>
      <c r="W112" s="473"/>
      <c r="X112" s="473"/>
      <c r="Y112" s="473"/>
      <c r="Z112" s="473"/>
    </row>
    <row r="113" spans="1:26">
      <c r="A113" s="473" t="s">
        <v>659</v>
      </c>
      <c r="B113" s="473"/>
      <c r="C113" s="473"/>
      <c r="D113" s="473"/>
      <c r="E113" s="473"/>
      <c r="F113" s="473" t="s">
        <v>218</v>
      </c>
      <c r="G113" s="654"/>
      <c r="H113" s="655"/>
      <c r="I113" s="476" t="s">
        <v>218</v>
      </c>
      <c r="J113" s="654"/>
      <c r="K113" s="655"/>
      <c r="L113" s="473"/>
      <c r="M113" s="473"/>
      <c r="N113" s="473"/>
      <c r="P113" s="473"/>
      <c r="Q113" s="473"/>
      <c r="R113" s="473"/>
      <c r="S113" s="473"/>
      <c r="T113" s="473"/>
      <c r="U113" s="473"/>
      <c r="V113" s="473"/>
      <c r="W113" s="473"/>
      <c r="X113" s="473"/>
      <c r="Y113" s="473"/>
      <c r="Z113" s="473"/>
    </row>
    <row r="114" spans="1:26">
      <c r="A114" s="473" t="s">
        <v>660</v>
      </c>
      <c r="B114" s="473"/>
      <c r="C114" s="473"/>
      <c r="D114" s="473"/>
      <c r="E114" s="473"/>
      <c r="F114" s="473" t="s">
        <v>216</v>
      </c>
      <c r="G114" s="654"/>
      <c r="H114" s="655"/>
      <c r="I114" s="476" t="s">
        <v>216</v>
      </c>
      <c r="J114" s="654"/>
      <c r="K114" s="655"/>
      <c r="L114" s="473"/>
      <c r="M114" s="473"/>
      <c r="N114" s="473"/>
      <c r="P114" s="473"/>
      <c r="Q114" s="473"/>
      <c r="R114" s="473"/>
      <c r="S114" s="473"/>
      <c r="T114" s="473"/>
      <c r="U114" s="473"/>
      <c r="V114" s="473"/>
      <c r="W114" s="473"/>
      <c r="X114" s="473"/>
      <c r="Y114" s="473"/>
      <c r="Z114" s="473"/>
    </row>
    <row r="115" spans="1:26">
      <c r="A115" s="473" t="s">
        <v>661</v>
      </c>
      <c r="B115" s="473"/>
      <c r="C115" s="473"/>
      <c r="D115" s="473"/>
      <c r="E115" s="473"/>
      <c r="F115" s="473" t="s">
        <v>216</v>
      </c>
      <c r="G115" s="654"/>
      <c r="H115" s="655"/>
      <c r="I115" s="476" t="s">
        <v>216</v>
      </c>
      <c r="J115" s="654"/>
      <c r="K115" s="655"/>
      <c r="L115" s="473"/>
      <c r="M115" s="473"/>
      <c r="N115" s="473"/>
      <c r="P115" s="473"/>
      <c r="Q115" s="473"/>
      <c r="R115" s="473"/>
      <c r="S115" s="473"/>
      <c r="T115" s="473"/>
      <c r="U115" s="473"/>
      <c r="V115" s="473"/>
      <c r="W115" s="473"/>
      <c r="X115" s="473"/>
      <c r="Y115" s="473"/>
      <c r="Z115" s="473"/>
    </row>
    <row r="116" spans="1:26">
      <c r="A116" s="473" t="s">
        <v>662</v>
      </c>
      <c r="B116" s="473"/>
      <c r="C116" s="473"/>
      <c r="D116" s="473"/>
      <c r="E116" s="473"/>
      <c r="F116" s="473" t="s">
        <v>216</v>
      </c>
      <c r="G116" s="654"/>
      <c r="H116" s="655"/>
      <c r="I116" s="476" t="s">
        <v>216</v>
      </c>
      <c r="J116" s="654"/>
      <c r="K116" s="655"/>
      <c r="L116" s="473"/>
      <c r="M116" s="473"/>
      <c r="N116" s="473"/>
      <c r="P116" s="473"/>
      <c r="Q116" s="473"/>
      <c r="R116" s="473"/>
      <c r="S116" s="473"/>
      <c r="T116" s="473"/>
      <c r="U116" s="473"/>
      <c r="V116" s="473"/>
      <c r="W116" s="473"/>
      <c r="X116" s="473"/>
      <c r="Y116" s="473"/>
      <c r="Z116" s="473"/>
    </row>
    <row r="117" spans="1:26">
      <c r="A117" s="473" t="s">
        <v>663</v>
      </c>
      <c r="B117" s="473"/>
      <c r="C117" s="473"/>
      <c r="D117" s="473"/>
      <c r="E117" s="473"/>
      <c r="F117" s="473" t="s">
        <v>216</v>
      </c>
      <c r="G117" s="654"/>
      <c r="H117" s="655"/>
      <c r="I117" s="476" t="s">
        <v>216</v>
      </c>
      <c r="J117" s="654"/>
      <c r="K117" s="655"/>
      <c r="L117" s="473"/>
      <c r="M117" s="473"/>
      <c r="N117" s="473"/>
      <c r="P117" s="473"/>
      <c r="Q117" s="473"/>
      <c r="R117" s="473"/>
      <c r="S117" s="473"/>
      <c r="T117" s="473"/>
      <c r="U117" s="473"/>
      <c r="V117" s="473"/>
      <c r="W117" s="473"/>
      <c r="X117" s="473"/>
      <c r="Y117" s="473"/>
      <c r="Z117" s="473"/>
    </row>
    <row r="118" spans="1:26">
      <c r="A118" s="473" t="s">
        <v>664</v>
      </c>
      <c r="B118" s="473"/>
      <c r="C118" s="473"/>
      <c r="D118" s="473"/>
      <c r="E118" s="473"/>
      <c r="F118" s="473" t="s">
        <v>217</v>
      </c>
      <c r="G118" s="654"/>
      <c r="H118" s="655"/>
      <c r="I118" s="476" t="s">
        <v>217</v>
      </c>
      <c r="J118" s="654"/>
      <c r="K118" s="655"/>
      <c r="L118" s="473"/>
      <c r="M118" s="473"/>
      <c r="N118" s="473"/>
      <c r="P118" s="473"/>
      <c r="Q118" s="473"/>
      <c r="R118" s="473"/>
      <c r="S118" s="473"/>
      <c r="T118" s="473"/>
      <c r="U118" s="473"/>
      <c r="V118" s="473"/>
      <c r="W118" s="473"/>
      <c r="X118" s="473"/>
      <c r="Y118" s="473"/>
      <c r="Z118" s="473"/>
    </row>
    <row r="119" spans="1:26">
      <c r="A119" s="473" t="s">
        <v>665</v>
      </c>
      <c r="B119" s="473"/>
      <c r="C119" s="473"/>
      <c r="D119" s="473"/>
      <c r="E119" s="473"/>
      <c r="F119" s="473" t="s">
        <v>217</v>
      </c>
      <c r="G119" s="654"/>
      <c r="H119" s="655"/>
      <c r="I119" s="476" t="s">
        <v>217</v>
      </c>
      <c r="J119" s="654"/>
      <c r="K119" s="655"/>
      <c r="L119" s="473"/>
      <c r="M119" s="473"/>
      <c r="N119" s="473"/>
      <c r="P119" s="473"/>
      <c r="Q119" s="473"/>
      <c r="R119" s="473"/>
      <c r="S119" s="473"/>
      <c r="T119" s="473"/>
      <c r="U119" s="473"/>
      <c r="V119" s="473"/>
      <c r="W119" s="473"/>
      <c r="X119" s="473"/>
      <c r="Y119" s="473"/>
      <c r="Z119" s="473"/>
    </row>
    <row r="120" spans="1:26">
      <c r="A120" s="473" t="s">
        <v>666</v>
      </c>
      <c r="B120" s="473"/>
      <c r="C120" s="473"/>
      <c r="D120" s="473"/>
      <c r="E120" s="473"/>
      <c r="F120" s="473" t="s">
        <v>217</v>
      </c>
      <c r="G120" s="654"/>
      <c r="H120" s="655"/>
      <c r="I120" s="476" t="s">
        <v>217</v>
      </c>
      <c r="J120" s="654"/>
      <c r="K120" s="655"/>
      <c r="L120" s="473"/>
      <c r="M120" s="473"/>
      <c r="N120" s="473"/>
      <c r="P120" s="473"/>
      <c r="Q120" s="473"/>
      <c r="R120" s="473"/>
      <c r="S120" s="473"/>
      <c r="T120" s="473"/>
      <c r="U120" s="473"/>
      <c r="V120" s="473"/>
      <c r="W120" s="473"/>
      <c r="X120" s="473"/>
      <c r="Y120" s="473"/>
      <c r="Z120" s="473"/>
    </row>
    <row r="121" spans="1:26">
      <c r="A121" s="472" t="s">
        <v>244</v>
      </c>
      <c r="B121" s="472"/>
      <c r="C121" s="472"/>
      <c r="D121" s="472"/>
      <c r="E121" s="472"/>
      <c r="F121" s="472"/>
      <c r="G121" s="668">
        <f>SUM(G110:G120)</f>
        <v>0</v>
      </c>
      <c r="H121" s="668">
        <f>SUM(H110:H120)</f>
        <v>0</v>
      </c>
      <c r="I121" s="472"/>
      <c r="J121" s="668">
        <f>SUM(J110:J120)</f>
        <v>0</v>
      </c>
      <c r="K121" s="667">
        <f>SUM(K110:K120)</f>
        <v>0</v>
      </c>
      <c r="L121" s="472"/>
      <c r="M121" s="472"/>
      <c r="N121" s="472"/>
      <c r="O121" s="472"/>
      <c r="P121" s="473"/>
      <c r="Q121" s="473"/>
      <c r="R121" s="473"/>
      <c r="S121" s="473"/>
      <c r="T121" s="473"/>
      <c r="U121" s="473"/>
      <c r="V121" s="473"/>
      <c r="W121" s="473"/>
      <c r="X121" s="473"/>
      <c r="Y121" s="473"/>
      <c r="Z121" s="473"/>
    </row>
    <row r="122" spans="1:26">
      <c r="A122" s="473"/>
      <c r="B122" s="473"/>
      <c r="C122" s="473"/>
      <c r="D122" s="473"/>
      <c r="E122" s="473"/>
      <c r="F122" s="473"/>
      <c r="G122" s="473"/>
      <c r="H122" s="473"/>
      <c r="I122" s="473"/>
      <c r="J122" s="473"/>
      <c r="K122" s="429"/>
      <c r="L122" s="473"/>
      <c r="M122" s="473"/>
      <c r="N122" s="473"/>
      <c r="P122" s="473"/>
      <c r="Q122" s="473"/>
      <c r="R122" s="473"/>
      <c r="S122" s="473"/>
      <c r="T122" s="473"/>
      <c r="U122" s="473"/>
      <c r="V122" s="473"/>
      <c r="W122" s="473"/>
      <c r="X122" s="473"/>
      <c r="Y122" s="473"/>
      <c r="Z122" s="473"/>
    </row>
    <row r="123" spans="1:26">
      <c r="A123" s="473"/>
      <c r="B123" s="473"/>
      <c r="C123" s="473"/>
      <c r="D123" s="473"/>
      <c r="E123" s="473"/>
      <c r="F123" s="473"/>
      <c r="G123" s="473"/>
      <c r="H123" s="473"/>
      <c r="I123" s="473"/>
      <c r="J123" s="473"/>
      <c r="K123" s="473"/>
      <c r="L123" s="473"/>
      <c r="M123" s="473"/>
      <c r="N123" s="473"/>
      <c r="P123" s="473"/>
      <c r="Q123" s="473"/>
      <c r="R123" s="473"/>
      <c r="S123" s="473"/>
      <c r="T123" s="473"/>
      <c r="U123" s="473"/>
      <c r="V123" s="473"/>
      <c r="W123" s="473"/>
      <c r="X123" s="473"/>
      <c r="Y123" s="473"/>
      <c r="Z123" s="473"/>
    </row>
    <row r="124" spans="1:26">
      <c r="A124" s="473"/>
      <c r="B124" s="473"/>
      <c r="C124" s="473"/>
      <c r="D124" s="473"/>
      <c r="E124" s="473"/>
      <c r="F124" s="473"/>
      <c r="G124" s="473"/>
      <c r="H124" s="473"/>
      <c r="I124" s="473"/>
      <c r="J124" s="473"/>
      <c r="K124" s="473"/>
      <c r="L124" s="473"/>
      <c r="M124" s="473"/>
      <c r="N124" s="473"/>
      <c r="P124" s="473"/>
      <c r="Q124" s="473"/>
      <c r="R124" s="473"/>
      <c r="S124" s="473"/>
      <c r="T124" s="473"/>
      <c r="U124" s="473"/>
      <c r="V124" s="473"/>
      <c r="W124" s="473"/>
      <c r="X124" s="473"/>
      <c r="Y124" s="473"/>
      <c r="Z124" s="473"/>
    </row>
    <row r="125" spans="1:26">
      <c r="A125" s="671" t="s">
        <v>414</v>
      </c>
      <c r="B125" s="671"/>
      <c r="C125" s="671"/>
      <c r="D125" s="671"/>
      <c r="E125" s="473"/>
      <c r="F125" s="473"/>
      <c r="G125" s="473"/>
      <c r="H125" s="473"/>
      <c r="I125" s="473"/>
      <c r="J125" s="473"/>
      <c r="K125" s="473"/>
      <c r="L125" s="473"/>
      <c r="M125" s="473"/>
      <c r="N125" s="473"/>
      <c r="P125" s="473"/>
      <c r="Q125" s="473"/>
      <c r="R125" s="473"/>
      <c r="S125" s="473"/>
      <c r="T125" s="473"/>
      <c r="U125" s="473"/>
      <c r="V125" s="473"/>
      <c r="W125" s="473"/>
      <c r="X125" s="473"/>
      <c r="Y125" s="473"/>
      <c r="Z125" s="473"/>
    </row>
    <row r="126" spans="1:26">
      <c r="A126" s="473" t="s">
        <v>415</v>
      </c>
      <c r="B126" s="473"/>
      <c r="C126" s="476"/>
      <c r="D126" s="672"/>
      <c r="E126" s="476"/>
      <c r="F126" s="673"/>
      <c r="G126" s="476"/>
      <c r="H126" s="674"/>
      <c r="I126" s="473"/>
      <c r="J126" s="473"/>
      <c r="K126" s="473"/>
      <c r="L126" s="473"/>
      <c r="M126" s="473"/>
      <c r="N126" s="473"/>
      <c r="P126" s="473"/>
      <c r="Q126" s="473"/>
      <c r="R126" s="473"/>
      <c r="S126" s="473"/>
      <c r="T126" s="473"/>
      <c r="U126" s="473"/>
      <c r="V126" s="473"/>
      <c r="W126" s="473"/>
      <c r="X126" s="473"/>
      <c r="Y126" s="473"/>
      <c r="Z126" s="473"/>
    </row>
    <row r="127" spans="1:26">
      <c r="A127" s="473" t="s">
        <v>416</v>
      </c>
      <c r="B127" s="473"/>
      <c r="C127" s="476"/>
      <c r="D127" s="672"/>
      <c r="E127" s="476" t="s">
        <v>417</v>
      </c>
      <c r="F127" s="673">
        <v>1</v>
      </c>
      <c r="G127" s="675" t="s">
        <v>418</v>
      </c>
      <c r="H127" s="674">
        <f>D127*F127</f>
        <v>0</v>
      </c>
      <c r="I127" s="473"/>
      <c r="J127" s="473"/>
      <c r="K127" s="473"/>
      <c r="L127" s="473"/>
      <c r="M127" s="473"/>
      <c r="N127" s="473"/>
      <c r="P127" s="473"/>
      <c r="Q127" s="473"/>
      <c r="R127" s="473"/>
      <c r="S127" s="473"/>
      <c r="T127" s="473"/>
      <c r="U127" s="473"/>
      <c r="V127" s="473"/>
      <c r="W127" s="473"/>
      <c r="X127" s="473"/>
      <c r="Y127" s="473"/>
      <c r="Z127" s="473"/>
    </row>
    <row r="128" spans="1:26">
      <c r="A128" s="473" t="s">
        <v>419</v>
      </c>
      <c r="B128" s="473"/>
      <c r="C128" s="476"/>
      <c r="D128" s="672"/>
      <c r="E128" s="476"/>
      <c r="F128" s="673">
        <v>1</v>
      </c>
      <c r="G128" s="675" t="s">
        <v>418</v>
      </c>
      <c r="H128" s="674">
        <f>D128*F128</f>
        <v>0</v>
      </c>
      <c r="I128" s="473"/>
      <c r="J128" s="473"/>
      <c r="K128" s="473"/>
      <c r="L128" s="473"/>
      <c r="M128" s="473"/>
      <c r="N128" s="473"/>
      <c r="P128" s="473"/>
      <c r="Q128" s="473"/>
      <c r="R128" s="473"/>
      <c r="S128" s="473"/>
      <c r="T128" s="473"/>
      <c r="U128" s="473"/>
      <c r="V128" s="473"/>
      <c r="W128" s="473"/>
      <c r="X128" s="473"/>
      <c r="Y128" s="473"/>
      <c r="Z128" s="473"/>
    </row>
    <row r="129" spans="1:26">
      <c r="A129" s="473"/>
      <c r="B129" s="473"/>
      <c r="C129" s="476"/>
      <c r="D129" s="672"/>
      <c r="E129" s="476"/>
      <c r="F129" s="673"/>
      <c r="G129" s="675"/>
      <c r="H129" s="674"/>
      <c r="I129" s="473"/>
      <c r="J129" s="473"/>
      <c r="K129" s="473"/>
      <c r="L129" s="473"/>
      <c r="M129" s="473"/>
      <c r="N129" s="473"/>
      <c r="P129" s="473"/>
      <c r="Q129" s="473"/>
      <c r="R129" s="473"/>
      <c r="S129" s="473"/>
      <c r="T129" s="473"/>
      <c r="U129" s="473"/>
      <c r="V129" s="473"/>
      <c r="W129" s="473"/>
      <c r="X129" s="473"/>
      <c r="Y129" s="473"/>
      <c r="Z129" s="473"/>
    </row>
    <row r="130" spans="1:26">
      <c r="A130" s="671" t="s">
        <v>420</v>
      </c>
      <c r="B130" s="671"/>
      <c r="C130" s="676"/>
      <c r="D130" s="677"/>
      <c r="E130" s="676"/>
      <c r="F130" s="678"/>
      <c r="G130" s="679"/>
      <c r="H130" s="676"/>
      <c r="I130" s="473"/>
      <c r="J130" s="473"/>
      <c r="K130" s="473"/>
      <c r="L130" s="473"/>
      <c r="M130" s="473"/>
      <c r="N130" s="473"/>
      <c r="P130" s="473"/>
      <c r="Q130" s="473"/>
      <c r="R130" s="473"/>
      <c r="S130" s="473"/>
      <c r="T130" s="473"/>
      <c r="U130" s="473"/>
      <c r="V130" s="473"/>
      <c r="W130" s="473"/>
      <c r="X130" s="473"/>
      <c r="Y130" s="473"/>
      <c r="Z130" s="473"/>
    </row>
    <row r="131" spans="1:26">
      <c r="A131" s="473" t="s">
        <v>421</v>
      </c>
      <c r="B131" s="473"/>
      <c r="C131" s="476"/>
      <c r="D131" s="672"/>
      <c r="E131" s="476"/>
      <c r="F131" s="673"/>
      <c r="G131" s="675"/>
      <c r="H131" s="674" t="e">
        <f>SUM(H126:H129)/H130</f>
        <v>#DIV/0!</v>
      </c>
      <c r="I131" s="473"/>
      <c r="J131" s="473"/>
      <c r="K131" s="473"/>
      <c r="L131" s="473"/>
      <c r="M131" s="473"/>
      <c r="N131" s="473"/>
      <c r="P131" s="473"/>
      <c r="Q131" s="473"/>
      <c r="R131" s="473"/>
      <c r="S131" s="473"/>
      <c r="T131" s="473"/>
      <c r="U131" s="473"/>
      <c r="V131" s="473"/>
      <c r="W131" s="473"/>
      <c r="X131" s="473"/>
      <c r="Y131" s="473"/>
      <c r="Z131" s="473"/>
    </row>
    <row r="132" spans="1:26">
      <c r="A132" s="473"/>
      <c r="B132" s="473"/>
      <c r="C132" s="473"/>
      <c r="D132" s="473"/>
      <c r="E132" s="473"/>
      <c r="F132" s="473"/>
      <c r="G132" s="473"/>
      <c r="H132" s="473"/>
      <c r="I132" s="473"/>
      <c r="J132" s="473"/>
      <c r="K132" s="473"/>
      <c r="L132" s="473"/>
      <c r="M132" s="473"/>
      <c r="N132" s="473"/>
      <c r="P132" s="473"/>
      <c r="Q132" s="473"/>
      <c r="R132" s="473"/>
      <c r="S132" s="473"/>
      <c r="T132" s="473"/>
      <c r="U132" s="473"/>
      <c r="V132" s="473"/>
      <c r="W132" s="473"/>
      <c r="X132" s="473"/>
      <c r="Y132" s="473"/>
      <c r="Z132" s="473"/>
    </row>
  </sheetData>
  <sheetProtection selectLockedCells="1"/>
  <pageMargins left="0.7" right="0.7" top="0.75" bottom="0.75" header="0.51180555555555551" footer="0.51180555555555551"/>
  <pageSetup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27" r:id="rId4" name="Check Box 1">
              <controlPr defaultSize="0" autoFill="0" autoLine="0" autoPict="0">
                <anchor moveWithCells="1" sizeWithCells="1">
                  <from>
                    <xdr:col>16</xdr:col>
                    <xdr:colOff>161925</xdr:colOff>
                    <xdr:row>14</xdr:row>
                    <xdr:rowOff>0</xdr:rowOff>
                  </from>
                  <to>
                    <xdr:col>17</xdr:col>
                    <xdr:colOff>447675</xdr:colOff>
                    <xdr:row>15</xdr:row>
                    <xdr:rowOff>66675</xdr:rowOff>
                  </to>
                </anchor>
              </controlPr>
            </control>
          </mc:Choice>
        </mc:AlternateContent>
        <mc:AlternateContent xmlns:mc="http://schemas.openxmlformats.org/markup-compatibility/2006">
          <mc:Choice Requires="x14">
            <control shapeId="7228" r:id="rId5" name="Check Box 2">
              <controlPr defaultSize="0" autoFill="0" autoLine="0" autoPict="0">
                <anchor moveWithCells="1" sizeWithCells="1">
                  <from>
                    <xdr:col>16</xdr:col>
                    <xdr:colOff>133350</xdr:colOff>
                    <xdr:row>15</xdr:row>
                    <xdr:rowOff>9525</xdr:rowOff>
                  </from>
                  <to>
                    <xdr:col>17</xdr:col>
                    <xdr:colOff>447675</xdr:colOff>
                    <xdr:row>16</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39997558519241921"/>
  </sheetPr>
  <dimension ref="A1:V132"/>
  <sheetViews>
    <sheetView zoomScaleNormal="100" workbookViewId="0">
      <selection activeCell="R5" sqref="R5"/>
    </sheetView>
  </sheetViews>
  <sheetFormatPr defaultColWidth="33.28515625" defaultRowHeight="12.75"/>
  <cols>
    <col min="1" max="1" width="47.7109375" style="470" customWidth="1"/>
    <col min="2" max="2" width="3.42578125" style="470" customWidth="1"/>
    <col min="3" max="3" width="7.5703125" style="470" customWidth="1"/>
    <col min="4" max="4" width="3.140625" style="470" customWidth="1"/>
    <col min="5" max="5" width="4.140625" style="470" customWidth="1"/>
    <col min="6" max="6" width="8.5703125" style="470" customWidth="1"/>
    <col min="7" max="7" width="13.7109375" style="470" customWidth="1"/>
    <col min="8" max="8" width="11" style="470" customWidth="1"/>
    <col min="9" max="9" width="6.140625" style="470" customWidth="1"/>
    <col min="10" max="10" width="12.28515625" style="470" customWidth="1"/>
    <col min="11" max="11" width="14" style="470" customWidth="1"/>
    <col min="12" max="12" width="10.140625" style="470" customWidth="1"/>
    <col min="13" max="13" width="19.5703125" style="470" customWidth="1"/>
    <col min="14" max="14" width="7.28515625" style="470" customWidth="1"/>
    <col min="15" max="15" width="8.28515625" style="473" customWidth="1"/>
    <col min="16" max="16" width="9.85546875" style="470" customWidth="1"/>
    <col min="17" max="17" width="10.28515625" style="470" customWidth="1"/>
    <col min="18" max="18" width="11.140625" style="470" customWidth="1"/>
    <col min="19" max="19" width="15.42578125" style="470" customWidth="1"/>
    <col min="20" max="16384" width="33.28515625" style="470"/>
  </cols>
  <sheetData>
    <row r="1" spans="1:22" ht="15.75">
      <c r="A1" s="480" t="s">
        <v>211</v>
      </c>
      <c r="B1" s="480"/>
      <c r="C1" s="480"/>
      <c r="D1" s="480"/>
      <c r="E1" s="480"/>
      <c r="F1" s="480"/>
      <c r="G1" s="480" t="s">
        <v>212</v>
      </c>
      <c r="H1" s="480"/>
      <c r="I1" s="481"/>
      <c r="O1" s="470"/>
    </row>
    <row r="2" spans="1:22">
      <c r="A2" s="429"/>
      <c r="B2" s="429"/>
      <c r="C2" s="429"/>
      <c r="D2" s="429"/>
      <c r="E2" s="429"/>
      <c r="F2" s="429"/>
      <c r="G2" s="482" t="s">
        <v>213</v>
      </c>
      <c r="H2" s="483"/>
      <c r="I2" s="483"/>
      <c r="J2" s="482" t="s">
        <v>213</v>
      </c>
      <c r="K2" s="483"/>
      <c r="L2" s="473"/>
      <c r="M2" s="473"/>
      <c r="N2" s="473"/>
      <c r="P2" s="473"/>
      <c r="Q2" s="473"/>
      <c r="R2" s="473"/>
      <c r="S2" s="473"/>
      <c r="T2" s="473"/>
    </row>
    <row r="3" spans="1:22">
      <c r="A3" s="429"/>
      <c r="B3" s="429"/>
      <c r="C3" s="429"/>
      <c r="D3" s="429"/>
      <c r="E3" s="429"/>
      <c r="F3" s="429"/>
      <c r="G3" s="484">
        <v>2023</v>
      </c>
      <c r="H3" s="483" t="s">
        <v>215</v>
      </c>
      <c r="I3" s="483"/>
      <c r="J3" s="484">
        <v>2022</v>
      </c>
      <c r="K3" s="483" t="s">
        <v>215</v>
      </c>
      <c r="L3" s="473"/>
      <c r="M3" s="473"/>
      <c r="N3" s="473"/>
      <c r="P3" s="483" t="s">
        <v>149</v>
      </c>
      <c r="Q3" s="483"/>
      <c r="R3" s="483" t="s">
        <v>149</v>
      </c>
      <c r="S3" s="483"/>
      <c r="T3" s="473"/>
    </row>
    <row r="4" spans="1:22">
      <c r="A4" s="473" t="s">
        <v>606</v>
      </c>
      <c r="B4" s="473"/>
      <c r="C4" s="473"/>
      <c r="D4" s="473"/>
      <c r="E4" s="473"/>
      <c r="F4" s="473"/>
      <c r="G4" s="654"/>
      <c r="H4" s="655"/>
      <c r="I4" s="476"/>
      <c r="J4" s="654"/>
      <c r="K4" s="655"/>
      <c r="L4" s="473"/>
      <c r="M4" s="473"/>
      <c r="N4" s="473"/>
      <c r="P4" s="485">
        <v>2023</v>
      </c>
      <c r="Q4" s="483" t="s">
        <v>151</v>
      </c>
      <c r="R4" s="485">
        <v>2022</v>
      </c>
      <c r="S4" s="483" t="s">
        <v>151</v>
      </c>
      <c r="T4" s="473"/>
    </row>
    <row r="5" spans="1:22">
      <c r="A5" s="473" t="s">
        <v>607</v>
      </c>
      <c r="B5" s="473"/>
      <c r="C5" s="473"/>
      <c r="D5" s="473"/>
      <c r="E5" s="473"/>
      <c r="F5" s="473" t="s">
        <v>216</v>
      </c>
      <c r="G5" s="654"/>
      <c r="H5" s="655"/>
      <c r="I5" s="476" t="s">
        <v>216</v>
      </c>
      <c r="J5" s="654"/>
      <c r="K5" s="655"/>
      <c r="L5" s="473"/>
      <c r="M5" s="473"/>
      <c r="N5" s="473"/>
      <c r="P5" s="473"/>
      <c r="Q5" s="473"/>
      <c r="R5" s="473"/>
      <c r="S5" s="473"/>
      <c r="T5" s="473"/>
    </row>
    <row r="6" spans="1:22">
      <c r="A6" s="473" t="s">
        <v>608</v>
      </c>
      <c r="B6" s="473"/>
      <c r="C6" s="473"/>
      <c r="D6" s="473"/>
      <c r="E6" s="473"/>
      <c r="F6" s="473" t="s">
        <v>217</v>
      </c>
      <c r="G6" s="654"/>
      <c r="H6" s="655"/>
      <c r="I6" s="476" t="s">
        <v>217</v>
      </c>
      <c r="J6" s="654"/>
      <c r="K6" s="655"/>
      <c r="L6" s="473"/>
      <c r="M6" s="476" t="s">
        <v>152</v>
      </c>
      <c r="N6" s="476"/>
      <c r="O6" s="476"/>
      <c r="P6" s="657">
        <f>G82</f>
        <v>0</v>
      </c>
      <c r="Q6" s="657">
        <f>H82</f>
        <v>0</v>
      </c>
      <c r="R6" s="657">
        <f>J82</f>
        <v>0</v>
      </c>
      <c r="S6" s="657">
        <f>K82</f>
        <v>0</v>
      </c>
      <c r="T6" s="473"/>
    </row>
    <row r="7" spans="1:22">
      <c r="A7" s="473" t="s">
        <v>609</v>
      </c>
      <c r="B7" s="473"/>
      <c r="C7" s="473"/>
      <c r="D7" s="473"/>
      <c r="E7" s="473"/>
      <c r="F7" s="473" t="s">
        <v>217</v>
      </c>
      <c r="G7" s="654"/>
      <c r="H7" s="655"/>
      <c r="I7" s="476" t="s">
        <v>217</v>
      </c>
      <c r="J7" s="654"/>
      <c r="K7" s="655"/>
      <c r="L7" s="473"/>
      <c r="M7" s="476" t="s">
        <v>153</v>
      </c>
      <c r="N7" s="476"/>
      <c r="O7" s="476"/>
      <c r="P7" s="657">
        <f>G94</f>
        <v>0</v>
      </c>
      <c r="Q7" s="657">
        <f>H94</f>
        <v>0</v>
      </c>
      <c r="R7" s="657">
        <f>J94</f>
        <v>0</v>
      </c>
      <c r="S7" s="657">
        <f>K94</f>
        <v>0</v>
      </c>
      <c r="T7" s="473"/>
    </row>
    <row r="8" spans="1:22">
      <c r="A8" s="473" t="s">
        <v>610</v>
      </c>
      <c r="B8" s="473"/>
      <c r="C8" s="473"/>
      <c r="D8" s="473"/>
      <c r="E8" s="473"/>
      <c r="F8" s="473" t="s">
        <v>218</v>
      </c>
      <c r="G8" s="654"/>
      <c r="H8" s="655"/>
      <c r="I8" s="476" t="s">
        <v>218</v>
      </c>
      <c r="J8" s="654"/>
      <c r="K8" s="655"/>
      <c r="L8" s="473"/>
      <c r="M8" s="476" t="s">
        <v>157</v>
      </c>
      <c r="N8" s="476"/>
      <c r="O8" s="476"/>
      <c r="P8" s="657">
        <f>G121</f>
        <v>0</v>
      </c>
      <c r="Q8" s="657">
        <f>H121</f>
        <v>0</v>
      </c>
      <c r="R8" s="657">
        <f>J121</f>
        <v>0</v>
      </c>
      <c r="S8" s="657">
        <f>K121</f>
        <v>0</v>
      </c>
      <c r="T8" s="473"/>
    </row>
    <row r="9" spans="1:22">
      <c r="A9" s="473" t="s">
        <v>611</v>
      </c>
      <c r="B9" s="473"/>
      <c r="C9" s="473"/>
      <c r="D9" s="473"/>
      <c r="E9" s="473"/>
      <c r="F9" s="473" t="s">
        <v>218</v>
      </c>
      <c r="G9" s="654"/>
      <c r="H9" s="655"/>
      <c r="I9" s="476" t="s">
        <v>218</v>
      </c>
      <c r="J9" s="654"/>
      <c r="K9" s="655"/>
      <c r="L9" s="473"/>
      <c r="M9" s="476" t="s">
        <v>219</v>
      </c>
      <c r="N9" s="476"/>
      <c r="O9" s="476"/>
      <c r="P9" s="657">
        <f>G105</f>
        <v>0</v>
      </c>
      <c r="Q9" s="657">
        <f>H105</f>
        <v>0</v>
      </c>
      <c r="R9" s="657">
        <f>J105</f>
        <v>0</v>
      </c>
      <c r="S9" s="657">
        <f>K18</f>
        <v>0</v>
      </c>
      <c r="T9" s="473"/>
    </row>
    <row r="10" spans="1:22">
      <c r="A10" s="473" t="s">
        <v>612</v>
      </c>
      <c r="B10" s="473"/>
      <c r="C10" s="473"/>
      <c r="D10" s="473"/>
      <c r="E10" s="473"/>
      <c r="F10" s="473" t="s">
        <v>216</v>
      </c>
      <c r="G10" s="654"/>
      <c r="H10" s="655"/>
      <c r="I10" s="476" t="s">
        <v>216</v>
      </c>
      <c r="J10" s="654"/>
      <c r="K10" s="655"/>
      <c r="L10" s="473"/>
      <c r="M10" s="473"/>
      <c r="N10" s="473"/>
      <c r="P10" s="473"/>
      <c r="Q10" s="658"/>
      <c r="R10" s="473"/>
      <c r="S10" s="473"/>
      <c r="T10" s="473"/>
    </row>
    <row r="11" spans="1:22">
      <c r="A11" s="473" t="s">
        <v>613</v>
      </c>
      <c r="B11" s="473"/>
      <c r="C11" s="473"/>
      <c r="D11" s="473"/>
      <c r="E11" s="473"/>
      <c r="F11" s="473" t="s">
        <v>216</v>
      </c>
      <c r="G11" s="654"/>
      <c r="H11" s="655"/>
      <c r="I11" s="476" t="s">
        <v>216</v>
      </c>
      <c r="J11" s="654"/>
      <c r="K11" s="655"/>
      <c r="L11" s="473"/>
      <c r="M11" s="476" t="s">
        <v>687</v>
      </c>
      <c r="N11" s="476"/>
      <c r="O11" s="476"/>
      <c r="P11" s="657">
        <f>SUM(P6:P9)</f>
        <v>0</v>
      </c>
      <c r="Q11" s="657">
        <f>SUM(Q6:Q9)</f>
        <v>0</v>
      </c>
      <c r="R11" s="658"/>
      <c r="S11" s="658"/>
      <c r="T11" s="473"/>
    </row>
    <row r="12" spans="1:22">
      <c r="A12" s="473" t="s">
        <v>614</v>
      </c>
      <c r="B12" s="473"/>
      <c r="C12" s="473"/>
      <c r="D12" s="473"/>
      <c r="E12" s="473"/>
      <c r="F12" s="473" t="s">
        <v>218</v>
      </c>
      <c r="G12" s="654"/>
      <c r="H12" s="655"/>
      <c r="I12" s="476" t="s">
        <v>218</v>
      </c>
      <c r="J12" s="654"/>
      <c r="K12" s="655"/>
      <c r="L12" s="473"/>
      <c r="M12" s="476" t="s">
        <v>680</v>
      </c>
      <c r="N12" s="476"/>
      <c r="O12" s="476"/>
      <c r="P12" s="657">
        <f>SUM(R6:R9)</f>
        <v>0</v>
      </c>
      <c r="Q12" s="657">
        <f>SUM(S6:S9)</f>
        <v>0</v>
      </c>
      <c r="R12" s="658"/>
      <c r="S12" s="658"/>
      <c r="T12" s="473"/>
    </row>
    <row r="13" spans="1:22">
      <c r="A13" s="473" t="s">
        <v>615</v>
      </c>
      <c r="B13" s="473"/>
      <c r="C13" s="473"/>
      <c r="D13" s="473"/>
      <c r="E13" s="473"/>
      <c r="F13" s="473" t="s">
        <v>217</v>
      </c>
      <c r="G13" s="654"/>
      <c r="H13" s="655"/>
      <c r="I13" s="476" t="s">
        <v>217</v>
      </c>
      <c r="J13" s="654"/>
      <c r="K13" s="655"/>
      <c r="L13" s="473"/>
      <c r="M13" s="476"/>
      <c r="N13" s="476"/>
      <c r="O13" s="476"/>
      <c r="P13" s="660">
        <f>P11+P12</f>
        <v>0</v>
      </c>
      <c r="Q13" s="660">
        <f>Q11+Q12</f>
        <v>0</v>
      </c>
      <c r="R13" s="658"/>
      <c r="S13" s="658"/>
      <c r="T13" s="473"/>
    </row>
    <row r="14" spans="1:22">
      <c r="A14" s="473" t="s">
        <v>616</v>
      </c>
      <c r="B14" s="473"/>
      <c r="C14" s="473"/>
      <c r="D14" s="473"/>
      <c r="E14" s="473"/>
      <c r="F14" s="473" t="s">
        <v>216</v>
      </c>
      <c r="G14" s="654"/>
      <c r="H14" s="655"/>
      <c r="I14" s="476" t="s">
        <v>216</v>
      </c>
      <c r="J14" s="654"/>
      <c r="K14" s="655"/>
      <c r="L14" s="473"/>
      <c r="M14" s="473"/>
      <c r="N14" s="473"/>
      <c r="P14" s="473"/>
      <c r="Q14" s="473"/>
      <c r="R14" s="473"/>
      <c r="S14" s="473"/>
      <c r="T14" s="473"/>
      <c r="V14" s="486"/>
    </row>
    <row r="15" spans="1:22">
      <c r="A15" s="473" t="s">
        <v>617</v>
      </c>
      <c r="B15" s="473"/>
      <c r="C15" s="473"/>
      <c r="D15" s="473"/>
      <c r="E15" s="473"/>
      <c r="F15" s="473" t="s">
        <v>218</v>
      </c>
      <c r="G15" s="654"/>
      <c r="H15" s="655"/>
      <c r="I15" s="476" t="s">
        <v>218</v>
      </c>
      <c r="J15" s="654"/>
      <c r="K15" s="655"/>
      <c r="L15" s="473"/>
      <c r="M15" s="473" t="s">
        <v>162</v>
      </c>
      <c r="N15" s="473"/>
      <c r="P15" s="661">
        <f>P11/12</f>
        <v>0</v>
      </c>
      <c r="Q15" s="473"/>
      <c r="R15" s="662" t="b">
        <f>TRUE</f>
        <v>1</v>
      </c>
      <c r="S15" s="473"/>
      <c r="T15" s="473"/>
      <c r="V15" s="487" t="b">
        <f>FALSE</f>
        <v>0</v>
      </c>
    </row>
    <row r="16" spans="1:22">
      <c r="A16" s="473" t="s">
        <v>618</v>
      </c>
      <c r="B16" s="473"/>
      <c r="C16" s="473"/>
      <c r="D16" s="473"/>
      <c r="E16" s="473"/>
      <c r="F16" s="473" t="s">
        <v>218</v>
      </c>
      <c r="G16" s="654"/>
      <c r="H16" s="655"/>
      <c r="I16" s="476" t="s">
        <v>218</v>
      </c>
      <c r="J16" s="654"/>
      <c r="K16" s="655"/>
      <c r="L16" s="473"/>
      <c r="M16" s="473" t="s">
        <v>163</v>
      </c>
      <c r="N16" s="473"/>
      <c r="P16" s="661">
        <f>P13/24</f>
        <v>0</v>
      </c>
      <c r="Q16" s="473"/>
      <c r="R16" s="473"/>
      <c r="S16" s="473"/>
      <c r="T16" s="473"/>
      <c r="V16" s="487" t="b">
        <f>FALSE</f>
        <v>0</v>
      </c>
    </row>
    <row r="17" spans="1:20">
      <c r="A17" s="473" t="s">
        <v>220</v>
      </c>
      <c r="B17" s="473"/>
      <c r="C17" s="473"/>
      <c r="D17" s="473"/>
      <c r="E17" s="473"/>
      <c r="F17" s="473"/>
      <c r="G17" s="654"/>
      <c r="H17" s="655"/>
      <c r="I17" s="476"/>
      <c r="J17" s="654"/>
      <c r="K17" s="655"/>
      <c r="L17" s="473"/>
      <c r="M17" s="473"/>
      <c r="N17" s="473"/>
      <c r="P17" s="473"/>
      <c r="Q17" s="473"/>
      <c r="R17" s="473"/>
      <c r="S17" s="473"/>
      <c r="T17" s="473"/>
    </row>
    <row r="18" spans="1:20">
      <c r="A18" s="473"/>
      <c r="B18" s="473"/>
      <c r="C18" s="473"/>
      <c r="D18" s="473"/>
      <c r="E18" s="473"/>
      <c r="F18" s="473"/>
      <c r="G18" s="429"/>
      <c r="H18" s="429"/>
      <c r="I18" s="473"/>
      <c r="J18" s="429"/>
      <c r="K18" s="429"/>
      <c r="L18" s="473"/>
      <c r="M18" s="488" t="s">
        <v>164</v>
      </c>
      <c r="N18" s="488"/>
      <c r="O18" s="488"/>
      <c r="P18" s="680">
        <f>IF(V15=TRUE,P15,IF(V16=TRUE,P16,0))</f>
        <v>0</v>
      </c>
      <c r="Q18" s="473"/>
      <c r="R18" s="473"/>
      <c r="S18" s="473"/>
      <c r="T18" s="473"/>
    </row>
    <row r="19" spans="1:20">
      <c r="A19" s="473"/>
      <c r="B19" s="473"/>
      <c r="C19" s="473"/>
      <c r="D19" s="473"/>
      <c r="E19" s="473"/>
      <c r="F19" s="473"/>
      <c r="G19" s="429"/>
      <c r="H19" s="429"/>
      <c r="I19" s="473"/>
      <c r="J19" s="429"/>
      <c r="K19" s="429"/>
      <c r="L19" s="473"/>
      <c r="M19" s="473"/>
      <c r="N19" s="473"/>
      <c r="P19" s="473"/>
      <c r="Q19" s="473"/>
      <c r="R19" s="473"/>
      <c r="S19" s="473"/>
      <c r="T19" s="473"/>
    </row>
    <row r="20" spans="1:20">
      <c r="A20" s="473" t="s">
        <v>221</v>
      </c>
      <c r="B20" s="473"/>
      <c r="C20" s="473"/>
      <c r="D20" s="473"/>
      <c r="E20" s="473"/>
      <c r="F20" s="473"/>
      <c r="G20" s="429"/>
      <c r="H20" s="429"/>
      <c r="I20" s="473"/>
      <c r="J20" s="429"/>
      <c r="K20" s="429"/>
      <c r="L20" s="473"/>
      <c r="M20" s="473" t="s">
        <v>165</v>
      </c>
      <c r="N20" s="473"/>
      <c r="P20" s="661">
        <f>Q13/12</f>
        <v>0</v>
      </c>
      <c r="Q20" s="473" t="s">
        <v>166</v>
      </c>
      <c r="R20" s="473"/>
      <c r="S20" s="473"/>
      <c r="T20" s="473"/>
    </row>
    <row r="21" spans="1:20">
      <c r="A21" s="473"/>
      <c r="B21" s="473"/>
      <c r="C21" s="473"/>
      <c r="D21" s="473"/>
      <c r="E21" s="473"/>
      <c r="F21" s="473"/>
      <c r="G21" s="429"/>
      <c r="H21" s="429"/>
      <c r="I21" s="473"/>
      <c r="J21" s="429"/>
      <c r="K21" s="429"/>
      <c r="L21" s="473"/>
      <c r="M21" s="473"/>
      <c r="N21" s="473"/>
      <c r="P21" s="661">
        <f>Q13/24</f>
        <v>0</v>
      </c>
      <c r="Q21" s="473" t="s">
        <v>167</v>
      </c>
      <c r="R21" s="473"/>
      <c r="S21" s="473"/>
      <c r="T21" s="473"/>
    </row>
    <row r="22" spans="1:20">
      <c r="A22" s="473" t="s">
        <v>619</v>
      </c>
      <c r="B22" s="473"/>
      <c r="C22" s="473"/>
      <c r="D22" s="473"/>
      <c r="E22" s="473"/>
      <c r="F22" s="473" t="s">
        <v>217</v>
      </c>
      <c r="G22" s="654"/>
      <c r="H22" s="655"/>
      <c r="I22" s="476" t="s">
        <v>217</v>
      </c>
      <c r="J22" s="654"/>
      <c r="K22" s="655"/>
      <c r="L22" s="473"/>
      <c r="M22" s="473"/>
      <c r="N22" s="473"/>
      <c r="P22" s="473"/>
      <c r="Q22" s="473"/>
      <c r="R22" s="473"/>
      <c r="S22" s="473"/>
      <c r="T22" s="473"/>
    </row>
    <row r="23" spans="1:20">
      <c r="A23" s="473" t="s">
        <v>620</v>
      </c>
      <c r="B23" s="473"/>
      <c r="C23" s="473"/>
      <c r="D23" s="473"/>
      <c r="E23" s="473"/>
      <c r="F23" s="473" t="s">
        <v>216</v>
      </c>
      <c r="G23" s="654"/>
      <c r="H23" s="655"/>
      <c r="I23" s="476" t="s">
        <v>216</v>
      </c>
      <c r="J23" s="654"/>
      <c r="K23" s="655"/>
      <c r="L23" s="473"/>
      <c r="M23" s="473"/>
      <c r="N23" s="473"/>
      <c r="P23" s="473"/>
      <c r="Q23" s="473"/>
      <c r="R23" s="473"/>
      <c r="S23" s="473"/>
      <c r="T23" s="473"/>
    </row>
    <row r="24" spans="1:20">
      <c r="A24" s="473"/>
      <c r="B24" s="473"/>
      <c r="C24" s="473"/>
      <c r="D24" s="473"/>
      <c r="E24" s="473"/>
      <c r="F24" s="473"/>
      <c r="G24" s="429"/>
      <c r="H24" s="429"/>
      <c r="I24" s="473"/>
      <c r="J24" s="429"/>
      <c r="K24" s="429"/>
      <c r="L24" s="681"/>
      <c r="M24" s="473"/>
      <c r="N24" s="473"/>
      <c r="P24" s="473"/>
      <c r="Q24" s="473"/>
      <c r="R24" s="473"/>
      <c r="S24" s="473"/>
      <c r="T24" s="473"/>
    </row>
    <row r="25" spans="1:20">
      <c r="A25" s="473"/>
      <c r="B25" s="473"/>
      <c r="C25" s="473"/>
      <c r="D25" s="473"/>
      <c r="E25" s="473"/>
      <c r="F25" s="473"/>
      <c r="G25" s="429"/>
      <c r="H25" s="429"/>
      <c r="I25" s="473"/>
      <c r="J25" s="429"/>
      <c r="K25" s="429"/>
      <c r="L25" s="473"/>
      <c r="M25" s="473"/>
      <c r="N25" s="473"/>
      <c r="P25" s="473"/>
      <c r="Q25" s="473"/>
      <c r="R25" s="473"/>
      <c r="S25" s="473"/>
      <c r="T25" s="473"/>
    </row>
    <row r="26" spans="1:20">
      <c r="A26" s="473" t="s">
        <v>222</v>
      </c>
      <c r="B26" s="473"/>
      <c r="C26" s="473"/>
      <c r="D26" s="473"/>
      <c r="E26" s="473"/>
      <c r="F26" s="473"/>
      <c r="G26" s="429"/>
      <c r="H26" s="429"/>
      <c r="I26" s="473"/>
      <c r="J26" s="429"/>
      <c r="K26" s="429"/>
      <c r="L26" s="473"/>
      <c r="M26" s="473"/>
      <c r="N26" s="473"/>
      <c r="P26" s="473"/>
      <c r="Q26" s="473"/>
      <c r="R26" s="473"/>
      <c r="S26" s="473"/>
      <c r="T26" s="473"/>
    </row>
    <row r="27" spans="1:20">
      <c r="A27" s="473"/>
      <c r="B27" s="473"/>
      <c r="C27" s="473"/>
      <c r="D27" s="473"/>
      <c r="E27" s="473"/>
      <c r="F27" s="473"/>
      <c r="G27" s="429"/>
      <c r="H27" s="429"/>
      <c r="I27" s="473"/>
      <c r="J27" s="429"/>
      <c r="K27" s="429"/>
      <c r="L27" s="473"/>
      <c r="M27" s="473"/>
      <c r="N27" s="473"/>
      <c r="P27" s="473"/>
      <c r="Q27" s="473"/>
      <c r="R27" s="473"/>
      <c r="S27" s="473"/>
      <c r="T27" s="473"/>
    </row>
    <row r="28" spans="1:20">
      <c r="A28" s="473" t="s">
        <v>621</v>
      </c>
      <c r="B28" s="473"/>
      <c r="C28" s="473"/>
      <c r="D28" s="473"/>
      <c r="E28" s="473"/>
      <c r="F28" s="473" t="s">
        <v>217</v>
      </c>
      <c r="G28" s="654"/>
      <c r="H28" s="655"/>
      <c r="I28" s="476" t="s">
        <v>217</v>
      </c>
      <c r="J28" s="654"/>
      <c r="K28" s="655"/>
      <c r="L28" s="473"/>
      <c r="M28" s="473"/>
      <c r="N28" s="473"/>
      <c r="P28" s="473"/>
      <c r="Q28" s="473"/>
      <c r="R28" s="473"/>
      <c r="S28" s="473"/>
      <c r="T28" s="473"/>
    </row>
    <row r="29" spans="1:20">
      <c r="A29" s="473" t="s">
        <v>622</v>
      </c>
      <c r="B29" s="473"/>
      <c r="C29" s="473"/>
      <c r="D29" s="473"/>
      <c r="E29" s="473"/>
      <c r="F29" s="473" t="s">
        <v>217</v>
      </c>
      <c r="G29" s="654"/>
      <c r="H29" s="655"/>
      <c r="I29" s="476" t="s">
        <v>217</v>
      </c>
      <c r="J29" s="654"/>
      <c r="K29" s="655"/>
      <c r="L29" s="473"/>
      <c r="M29" s="473"/>
      <c r="N29" s="473"/>
      <c r="P29" s="473"/>
      <c r="Q29" s="473"/>
      <c r="R29" s="473"/>
      <c r="S29" s="473"/>
      <c r="T29" s="473"/>
    </row>
    <row r="30" spans="1:20">
      <c r="A30" s="473"/>
      <c r="B30" s="473"/>
      <c r="C30" s="473"/>
      <c r="D30" s="473"/>
      <c r="E30" s="473"/>
      <c r="F30" s="473"/>
      <c r="G30" s="429"/>
      <c r="H30" s="429"/>
      <c r="I30" s="473"/>
      <c r="J30" s="429"/>
      <c r="K30" s="429"/>
      <c r="L30" s="473"/>
      <c r="M30" s="473"/>
      <c r="N30" s="473"/>
      <c r="P30" s="473"/>
      <c r="Q30" s="473"/>
      <c r="R30" s="473"/>
      <c r="S30" s="473"/>
      <c r="T30" s="473"/>
    </row>
    <row r="31" spans="1:20">
      <c r="A31" s="473"/>
      <c r="B31" s="473"/>
      <c r="C31" s="473"/>
      <c r="D31" s="473"/>
      <c r="E31" s="473"/>
      <c r="F31" s="473"/>
      <c r="G31" s="429"/>
      <c r="H31" s="429"/>
      <c r="I31" s="473"/>
      <c r="J31" s="429"/>
      <c r="K31" s="429"/>
      <c r="L31" s="473"/>
      <c r="M31" s="473"/>
      <c r="N31" s="473"/>
      <c r="P31" s="473"/>
      <c r="Q31" s="473"/>
      <c r="R31" s="473"/>
      <c r="S31" s="473"/>
      <c r="T31" s="473"/>
    </row>
    <row r="32" spans="1:20">
      <c r="A32" s="489" t="s">
        <v>223</v>
      </c>
      <c r="B32" s="489"/>
      <c r="C32" s="489"/>
      <c r="D32" s="489"/>
      <c r="E32" s="489"/>
      <c r="F32" s="473"/>
      <c r="G32" s="429"/>
      <c r="H32" s="429"/>
      <c r="I32" s="473"/>
      <c r="J32" s="429"/>
      <c r="K32" s="429"/>
      <c r="L32" s="473"/>
      <c r="M32" s="473"/>
      <c r="N32" s="473"/>
      <c r="P32" s="473"/>
      <c r="Q32" s="473"/>
      <c r="R32" s="473"/>
      <c r="S32" s="473"/>
      <c r="T32" s="473"/>
    </row>
    <row r="33" spans="1:20">
      <c r="A33" s="473"/>
      <c r="B33" s="473"/>
      <c r="C33" s="473"/>
      <c r="D33" s="473"/>
      <c r="E33" s="473"/>
      <c r="F33" s="473"/>
      <c r="G33" s="429"/>
      <c r="H33" s="429"/>
      <c r="I33" s="473"/>
      <c r="J33" s="429"/>
      <c r="K33" s="429"/>
      <c r="L33" s="473"/>
      <c r="M33" s="473"/>
      <c r="N33" s="473"/>
      <c r="P33" s="473"/>
      <c r="Q33" s="473"/>
      <c r="R33" s="473"/>
      <c r="S33" s="473"/>
      <c r="T33" s="473"/>
    </row>
    <row r="34" spans="1:20">
      <c r="A34" s="473" t="s">
        <v>667</v>
      </c>
      <c r="B34" s="473"/>
      <c r="C34" s="473"/>
      <c r="D34" s="473"/>
      <c r="E34" s="473"/>
      <c r="F34" s="473" t="s">
        <v>218</v>
      </c>
      <c r="G34" s="654"/>
      <c r="H34" s="655"/>
      <c r="I34" s="476" t="s">
        <v>218</v>
      </c>
      <c r="J34" s="654"/>
      <c r="K34" s="655"/>
      <c r="L34" s="473"/>
      <c r="M34" s="473"/>
      <c r="N34" s="473"/>
      <c r="P34" s="473"/>
      <c r="Q34" s="473"/>
      <c r="R34" s="473"/>
      <c r="S34" s="473"/>
      <c r="T34" s="473"/>
    </row>
    <row r="35" spans="1:20">
      <c r="A35" s="473" t="s">
        <v>624</v>
      </c>
      <c r="B35" s="473"/>
      <c r="C35" s="473"/>
      <c r="D35" s="473"/>
      <c r="E35" s="473"/>
      <c r="F35" s="473" t="s">
        <v>216</v>
      </c>
      <c r="G35" s="654"/>
      <c r="H35" s="655"/>
      <c r="I35" s="476" t="s">
        <v>216</v>
      </c>
      <c r="J35" s="654"/>
      <c r="K35" s="655"/>
      <c r="L35" s="473"/>
      <c r="M35" s="473"/>
      <c r="N35" s="473"/>
      <c r="P35" s="473"/>
      <c r="Q35" s="473"/>
      <c r="R35" s="473"/>
      <c r="S35" s="473"/>
      <c r="T35" s="473"/>
    </row>
    <row r="36" spans="1:20">
      <c r="A36" s="473" t="s">
        <v>224</v>
      </c>
      <c r="B36" s="473"/>
      <c r="C36" s="473"/>
      <c r="D36" s="473"/>
      <c r="E36" s="473"/>
      <c r="F36" s="473" t="s">
        <v>216</v>
      </c>
      <c r="G36" s="654"/>
      <c r="H36" s="655"/>
      <c r="I36" s="476" t="s">
        <v>216</v>
      </c>
      <c r="J36" s="654"/>
      <c r="K36" s="655"/>
      <c r="L36" s="473"/>
      <c r="M36" s="473"/>
      <c r="N36" s="473"/>
      <c r="P36" s="473"/>
      <c r="Q36" s="473"/>
      <c r="R36" s="473"/>
      <c r="S36" s="473"/>
      <c r="T36" s="473"/>
    </row>
    <row r="37" spans="1:20">
      <c r="A37" s="473" t="s">
        <v>625</v>
      </c>
      <c r="B37" s="473"/>
      <c r="C37" s="473"/>
      <c r="D37" s="473"/>
      <c r="E37" s="473"/>
      <c r="F37" s="473" t="s">
        <v>217</v>
      </c>
      <c r="G37" s="654"/>
      <c r="H37" s="655"/>
      <c r="I37" s="476" t="s">
        <v>217</v>
      </c>
      <c r="J37" s="654"/>
      <c r="K37" s="655"/>
      <c r="L37" s="473"/>
      <c r="M37" s="473"/>
      <c r="N37" s="473"/>
      <c r="P37" s="473"/>
      <c r="Q37" s="473"/>
      <c r="R37" s="473"/>
      <c r="S37" s="473"/>
      <c r="T37" s="473"/>
    </row>
    <row r="38" spans="1:20">
      <c r="A38" s="473" t="s">
        <v>626</v>
      </c>
      <c r="B38" s="473"/>
      <c r="C38" s="473"/>
      <c r="D38" s="473"/>
      <c r="E38" s="473"/>
      <c r="F38" s="473" t="s">
        <v>216</v>
      </c>
      <c r="G38" s="654"/>
      <c r="H38" s="655"/>
      <c r="I38" s="476" t="s">
        <v>216</v>
      </c>
      <c r="J38" s="654"/>
      <c r="K38" s="655"/>
      <c r="L38" s="473"/>
      <c r="M38" s="473"/>
      <c r="N38" s="473"/>
      <c r="P38" s="473"/>
      <c r="Q38" s="473"/>
      <c r="R38" s="473"/>
      <c r="S38" s="473"/>
      <c r="T38" s="473"/>
    </row>
    <row r="39" spans="1:20">
      <c r="A39" s="473" t="s">
        <v>627</v>
      </c>
      <c r="B39" s="473"/>
      <c r="C39" s="473"/>
      <c r="D39" s="473"/>
      <c r="E39" s="473"/>
      <c r="F39" s="473" t="s">
        <v>216</v>
      </c>
      <c r="G39" s="654"/>
      <c r="H39" s="655"/>
      <c r="I39" s="476" t="s">
        <v>216</v>
      </c>
      <c r="J39" s="654"/>
      <c r="K39" s="655"/>
      <c r="L39" s="473"/>
      <c r="M39" s="473"/>
      <c r="N39" s="473"/>
      <c r="P39" s="473"/>
      <c r="Q39" s="473"/>
      <c r="R39" s="473"/>
      <c r="S39" s="473"/>
      <c r="T39" s="473"/>
    </row>
    <row r="40" spans="1:20">
      <c r="A40" s="473" t="s">
        <v>370</v>
      </c>
      <c r="B40" s="473"/>
      <c r="C40" s="473"/>
      <c r="D40" s="473"/>
      <c r="E40" s="473"/>
      <c r="F40" s="473" t="s">
        <v>216</v>
      </c>
      <c r="G40" s="654"/>
      <c r="H40" s="655"/>
      <c r="I40" s="476" t="s">
        <v>216</v>
      </c>
      <c r="J40" s="654"/>
      <c r="K40" s="655"/>
      <c r="L40" s="473"/>
      <c r="M40" s="473"/>
      <c r="N40" s="473"/>
      <c r="P40" s="473"/>
      <c r="Q40" s="473"/>
      <c r="R40" s="473"/>
      <c r="S40" s="473"/>
      <c r="T40" s="473"/>
    </row>
    <row r="41" spans="1:20">
      <c r="A41" s="473"/>
      <c r="B41" s="473"/>
      <c r="C41" s="473"/>
      <c r="D41" s="473"/>
      <c r="E41" s="473"/>
      <c r="F41" s="473"/>
      <c r="G41" s="429"/>
      <c r="H41" s="429"/>
      <c r="I41" s="473"/>
      <c r="J41" s="429"/>
      <c r="K41" s="429"/>
      <c r="L41" s="473"/>
      <c r="M41" s="473"/>
      <c r="N41" s="473"/>
      <c r="P41" s="473"/>
      <c r="Q41" s="473"/>
      <c r="R41" s="473"/>
      <c r="S41" s="473"/>
      <c r="T41" s="473"/>
    </row>
    <row r="42" spans="1:20">
      <c r="A42" s="489" t="s">
        <v>225</v>
      </c>
      <c r="B42" s="489"/>
      <c r="C42" s="489"/>
      <c r="D42" s="489"/>
      <c r="E42" s="489"/>
      <c r="F42" s="473"/>
      <c r="G42" s="666"/>
      <c r="H42" s="429"/>
      <c r="I42" s="473"/>
      <c r="J42" s="666"/>
      <c r="K42" s="429"/>
      <c r="L42" s="473"/>
      <c r="M42" s="473"/>
      <c r="N42" s="473"/>
      <c r="P42" s="473"/>
      <c r="Q42" s="473"/>
      <c r="R42" s="473"/>
      <c r="S42" s="473"/>
      <c r="T42" s="473"/>
    </row>
    <row r="43" spans="1:20">
      <c r="A43" s="473"/>
      <c r="B43" s="473"/>
      <c r="C43" s="473"/>
      <c r="D43" s="473"/>
      <c r="E43" s="473"/>
      <c r="F43" s="473"/>
      <c r="G43" s="666"/>
      <c r="H43" s="429"/>
      <c r="I43" s="473"/>
      <c r="J43" s="666"/>
      <c r="K43" s="429"/>
      <c r="L43" s="473"/>
      <c r="M43" s="473"/>
      <c r="N43" s="473"/>
      <c r="P43" s="473"/>
      <c r="Q43" s="473"/>
      <c r="R43" s="473"/>
      <c r="S43" s="473"/>
      <c r="T43" s="473"/>
    </row>
    <row r="44" spans="1:20">
      <c r="A44" s="473" t="s">
        <v>668</v>
      </c>
      <c r="B44" s="473"/>
      <c r="C44" s="473"/>
      <c r="D44" s="473"/>
      <c r="E44" s="473"/>
      <c r="F44" s="473" t="s">
        <v>216</v>
      </c>
      <c r="G44" s="654"/>
      <c r="H44" s="655"/>
      <c r="I44" s="476" t="s">
        <v>216</v>
      </c>
      <c r="J44" s="654"/>
      <c r="K44" s="655"/>
      <c r="L44" s="473"/>
      <c r="M44" s="473"/>
      <c r="N44" s="473"/>
      <c r="P44" s="473"/>
      <c r="Q44" s="473"/>
      <c r="R44" s="473"/>
      <c r="S44" s="473"/>
      <c r="T44" s="473"/>
    </row>
    <row r="45" spans="1:20" hidden="1">
      <c r="A45" s="473" t="s">
        <v>629</v>
      </c>
      <c r="B45" s="473"/>
      <c r="C45" s="473"/>
      <c r="D45" s="473"/>
      <c r="E45" s="473"/>
      <c r="F45" s="473"/>
      <c r="G45" s="654"/>
      <c r="H45" s="655"/>
      <c r="I45" s="476"/>
      <c r="J45" s="654"/>
      <c r="K45" s="655"/>
      <c r="L45" s="473"/>
      <c r="M45" s="473"/>
      <c r="N45" s="473"/>
      <c r="P45" s="473"/>
      <c r="Q45" s="473"/>
      <c r="R45" s="473"/>
      <c r="S45" s="473"/>
      <c r="T45" s="473"/>
    </row>
    <row r="46" spans="1:20">
      <c r="A46" s="473"/>
      <c r="B46" s="473"/>
      <c r="C46" s="473"/>
      <c r="D46" s="473"/>
      <c r="E46" s="473"/>
      <c r="F46" s="473"/>
      <c r="G46" s="655"/>
      <c r="H46" s="655"/>
      <c r="I46" s="476"/>
      <c r="J46" s="655"/>
      <c r="K46" s="655"/>
      <c r="L46" s="473"/>
      <c r="M46" s="473"/>
      <c r="N46" s="473"/>
      <c r="P46" s="473"/>
      <c r="Q46" s="473"/>
      <c r="R46" s="473"/>
      <c r="S46" s="473"/>
      <c r="T46" s="473"/>
    </row>
    <row r="47" spans="1:20">
      <c r="A47" s="473"/>
      <c r="B47" s="473"/>
      <c r="C47" s="473"/>
      <c r="D47" s="473"/>
      <c r="E47" s="473"/>
      <c r="F47" s="473"/>
      <c r="G47" s="655"/>
      <c r="H47" s="655"/>
      <c r="I47" s="476"/>
      <c r="J47" s="655"/>
      <c r="K47" s="655"/>
      <c r="L47" s="473"/>
      <c r="M47" s="473"/>
      <c r="N47" s="473"/>
      <c r="P47" s="473"/>
      <c r="Q47" s="473"/>
      <c r="R47" s="473"/>
      <c r="S47" s="473"/>
      <c r="T47" s="473"/>
    </row>
    <row r="48" spans="1:20">
      <c r="A48" s="473"/>
      <c r="B48" s="473"/>
      <c r="C48" s="473"/>
      <c r="D48" s="473"/>
      <c r="E48" s="473"/>
      <c r="F48" s="473"/>
      <c r="G48" s="655"/>
      <c r="H48" s="655"/>
      <c r="I48" s="476"/>
      <c r="J48" s="655"/>
      <c r="K48" s="655"/>
      <c r="L48" s="473"/>
      <c r="M48" s="473"/>
      <c r="N48" s="473"/>
      <c r="P48" s="473"/>
      <c r="Q48" s="473"/>
      <c r="R48" s="473"/>
      <c r="S48" s="473"/>
      <c r="T48" s="473"/>
    </row>
    <row r="49" spans="1:20">
      <c r="A49" s="473" t="s">
        <v>669</v>
      </c>
      <c r="B49" s="473"/>
      <c r="C49" s="473"/>
      <c r="D49" s="473"/>
      <c r="E49" s="473"/>
      <c r="F49" s="473" t="s">
        <v>216</v>
      </c>
      <c r="G49" s="654"/>
      <c r="H49" s="655"/>
      <c r="I49" s="476" t="s">
        <v>216</v>
      </c>
      <c r="J49" s="654"/>
      <c r="K49" s="655"/>
      <c r="L49" s="473"/>
      <c r="M49" s="473"/>
      <c r="N49" s="473"/>
      <c r="P49" s="473"/>
      <c r="Q49" s="473"/>
      <c r="R49" s="473"/>
      <c r="S49" s="473"/>
      <c r="T49" s="473"/>
    </row>
    <row r="50" spans="1:20">
      <c r="A50" s="473"/>
      <c r="B50" s="473"/>
      <c r="C50" s="473"/>
      <c r="D50" s="473"/>
      <c r="E50" s="473"/>
      <c r="F50" s="473"/>
      <c r="G50" s="655"/>
      <c r="H50" s="655"/>
      <c r="I50" s="476"/>
      <c r="J50" s="655"/>
      <c r="K50" s="655"/>
      <c r="L50" s="473"/>
      <c r="M50" s="473"/>
      <c r="N50" s="473"/>
      <c r="P50" s="473"/>
      <c r="Q50" s="473"/>
      <c r="R50" s="473"/>
      <c r="S50" s="473"/>
      <c r="T50" s="473"/>
    </row>
    <row r="51" spans="1:20">
      <c r="A51" s="473"/>
      <c r="B51" s="473"/>
      <c r="C51" s="473"/>
      <c r="D51" s="473"/>
      <c r="E51" s="473"/>
      <c r="F51" s="473"/>
      <c r="G51" s="655"/>
      <c r="H51" s="655"/>
      <c r="I51" s="476"/>
      <c r="J51" s="655"/>
      <c r="K51" s="655"/>
      <c r="L51" s="473"/>
      <c r="M51" s="473"/>
      <c r="N51" s="473"/>
      <c r="P51" s="473"/>
      <c r="Q51" s="473"/>
      <c r="R51" s="473"/>
      <c r="S51" s="473"/>
      <c r="T51" s="473"/>
    </row>
    <row r="52" spans="1:20">
      <c r="A52" s="473" t="s">
        <v>226</v>
      </c>
      <c r="B52" s="473"/>
      <c r="C52" s="473"/>
      <c r="D52" s="473"/>
      <c r="E52" s="473"/>
      <c r="F52" s="473" t="s">
        <v>216</v>
      </c>
      <c r="G52" s="654"/>
      <c r="H52" s="655"/>
      <c r="I52" s="476" t="s">
        <v>216</v>
      </c>
      <c r="J52" s="654"/>
      <c r="K52" s="655"/>
      <c r="L52" s="473"/>
      <c r="M52" s="473"/>
      <c r="N52" s="473"/>
      <c r="P52" s="473"/>
      <c r="Q52" s="473"/>
      <c r="R52" s="473"/>
      <c r="S52" s="473"/>
      <c r="T52" s="473"/>
    </row>
    <row r="53" spans="1:20">
      <c r="A53" s="473"/>
      <c r="B53" s="473"/>
      <c r="C53" s="473"/>
      <c r="D53" s="473"/>
      <c r="E53" s="473"/>
      <c r="F53" s="473"/>
      <c r="G53" s="429"/>
      <c r="H53" s="429"/>
      <c r="I53" s="473"/>
      <c r="J53" s="429"/>
      <c r="K53" s="429"/>
      <c r="L53" s="473"/>
      <c r="M53" s="473"/>
      <c r="N53" s="473"/>
      <c r="P53" s="473"/>
      <c r="Q53" s="473"/>
      <c r="R53" s="473"/>
      <c r="S53" s="473"/>
      <c r="T53" s="473"/>
    </row>
    <row r="54" spans="1:20">
      <c r="A54" s="473"/>
      <c r="B54" s="473"/>
      <c r="C54" s="473"/>
      <c r="D54" s="473"/>
      <c r="E54" s="473"/>
      <c r="F54" s="473"/>
      <c r="G54" s="429"/>
      <c r="H54" s="429"/>
      <c r="I54" s="473"/>
      <c r="J54" s="429"/>
      <c r="K54" s="429"/>
      <c r="L54" s="473"/>
      <c r="M54" s="473"/>
      <c r="N54" s="473"/>
      <c r="P54" s="473"/>
      <c r="Q54" s="473"/>
      <c r="R54" s="473"/>
      <c r="S54" s="473"/>
      <c r="T54" s="473"/>
    </row>
    <row r="55" spans="1:20">
      <c r="A55" s="489" t="s">
        <v>227</v>
      </c>
      <c r="B55" s="489"/>
      <c r="C55" s="489"/>
      <c r="D55" s="489"/>
      <c r="E55" s="489"/>
      <c r="F55" s="473"/>
      <c r="G55" s="429"/>
      <c r="H55" s="429"/>
      <c r="I55" s="473"/>
      <c r="J55" s="429"/>
      <c r="K55" s="429"/>
      <c r="L55" s="473"/>
      <c r="M55" s="473"/>
      <c r="N55" s="473"/>
      <c r="P55" s="473"/>
      <c r="Q55" s="473"/>
      <c r="R55" s="473"/>
      <c r="S55" s="473"/>
      <c r="T55" s="473"/>
    </row>
    <row r="56" spans="1:20">
      <c r="A56" s="473"/>
      <c r="B56" s="473"/>
      <c r="C56" s="473"/>
      <c r="D56" s="473"/>
      <c r="E56" s="473"/>
      <c r="F56" s="473"/>
      <c r="G56" s="429"/>
      <c r="H56" s="429"/>
      <c r="I56" s="473"/>
      <c r="J56" s="429"/>
      <c r="K56" s="429"/>
      <c r="L56" s="473"/>
      <c r="M56" s="473"/>
      <c r="N56" s="473"/>
      <c r="P56" s="473"/>
      <c r="Q56" s="473"/>
      <c r="R56" s="473"/>
      <c r="S56" s="473"/>
      <c r="T56" s="473"/>
    </row>
    <row r="57" spans="1:20">
      <c r="A57" s="473" t="s">
        <v>670</v>
      </c>
      <c r="B57" s="473"/>
      <c r="C57" s="473"/>
      <c r="D57" s="473"/>
      <c r="E57" s="473"/>
      <c r="F57" s="473" t="s">
        <v>216</v>
      </c>
      <c r="G57" s="654"/>
      <c r="H57" s="655"/>
      <c r="I57" s="476" t="s">
        <v>216</v>
      </c>
      <c r="J57" s="654"/>
      <c r="K57" s="655"/>
      <c r="L57" s="473"/>
      <c r="M57" s="473"/>
      <c r="N57" s="473"/>
      <c r="P57" s="473"/>
      <c r="Q57" s="473"/>
      <c r="R57" s="473"/>
      <c r="S57" s="473"/>
      <c r="T57" s="473"/>
    </row>
    <row r="58" spans="1:20">
      <c r="A58" s="473" t="s">
        <v>671</v>
      </c>
      <c r="B58" s="473"/>
      <c r="C58" s="473"/>
      <c r="D58" s="473"/>
      <c r="E58" s="473"/>
      <c r="F58" s="473" t="s">
        <v>217</v>
      </c>
      <c r="G58" s="654"/>
      <c r="H58" s="655"/>
      <c r="I58" s="476" t="s">
        <v>217</v>
      </c>
      <c r="J58" s="654"/>
      <c r="K58" s="655"/>
      <c r="L58" s="473"/>
      <c r="M58" s="473"/>
      <c r="N58" s="473"/>
      <c r="P58" s="473"/>
      <c r="Q58" s="473"/>
      <c r="R58" s="473"/>
      <c r="S58" s="473"/>
      <c r="T58" s="473"/>
    </row>
    <row r="59" spans="1:20">
      <c r="A59" s="473" t="s">
        <v>672</v>
      </c>
      <c r="B59" s="473"/>
      <c r="C59" s="473"/>
      <c r="D59" s="473"/>
      <c r="E59" s="473"/>
      <c r="F59" s="473" t="s">
        <v>216</v>
      </c>
      <c r="G59" s="654"/>
      <c r="H59" s="655"/>
      <c r="I59" s="476" t="s">
        <v>216</v>
      </c>
      <c r="J59" s="654"/>
      <c r="K59" s="655"/>
      <c r="L59" s="473"/>
      <c r="M59" s="473"/>
      <c r="N59" s="473"/>
      <c r="P59" s="473"/>
      <c r="Q59" s="473"/>
      <c r="R59" s="473"/>
      <c r="S59" s="473"/>
      <c r="T59" s="473"/>
    </row>
    <row r="60" spans="1:20">
      <c r="A60" s="473"/>
      <c r="B60" s="473"/>
      <c r="C60" s="473"/>
      <c r="D60" s="473"/>
      <c r="E60" s="473"/>
      <c r="F60" s="473"/>
      <c r="G60" s="429"/>
      <c r="H60" s="429"/>
      <c r="I60" s="473"/>
      <c r="J60" s="429"/>
      <c r="K60" s="429"/>
      <c r="L60" s="473"/>
      <c r="M60" s="473"/>
      <c r="N60" s="473"/>
      <c r="P60" s="473"/>
      <c r="Q60" s="473"/>
      <c r="R60" s="473"/>
      <c r="S60" s="473"/>
      <c r="T60" s="473"/>
    </row>
    <row r="61" spans="1:20">
      <c r="A61" s="473"/>
      <c r="B61" s="473"/>
      <c r="C61" s="473"/>
      <c r="D61" s="473"/>
      <c r="E61" s="473"/>
      <c r="F61" s="473"/>
      <c r="G61" s="429"/>
      <c r="H61" s="429"/>
      <c r="I61" s="473"/>
      <c r="J61" s="429"/>
      <c r="K61" s="429"/>
      <c r="L61" s="473"/>
      <c r="M61" s="473"/>
      <c r="N61" s="473"/>
      <c r="P61" s="473"/>
      <c r="Q61" s="473"/>
      <c r="R61" s="473"/>
      <c r="S61" s="473"/>
      <c r="T61" s="473"/>
    </row>
    <row r="62" spans="1:20">
      <c r="A62" s="489" t="s">
        <v>228</v>
      </c>
      <c r="B62" s="489"/>
      <c r="C62" s="489"/>
      <c r="D62" s="489"/>
      <c r="E62" s="489"/>
      <c r="F62" s="473"/>
      <c r="G62" s="429"/>
      <c r="H62" s="429"/>
      <c r="I62" s="473"/>
      <c r="J62" s="429"/>
      <c r="K62" s="429"/>
      <c r="L62" s="473"/>
      <c r="M62" s="473"/>
      <c r="N62" s="473"/>
      <c r="P62" s="473"/>
      <c r="Q62" s="473"/>
      <c r="R62" s="473"/>
      <c r="S62" s="473"/>
      <c r="T62" s="473"/>
    </row>
    <row r="63" spans="1:20">
      <c r="A63" s="473"/>
      <c r="B63" s="473"/>
      <c r="C63" s="473"/>
      <c r="D63" s="473"/>
      <c r="E63" s="473"/>
      <c r="F63" s="473"/>
      <c r="G63" s="429"/>
      <c r="H63" s="429"/>
      <c r="I63" s="473"/>
      <c r="J63" s="429"/>
      <c r="K63" s="429"/>
      <c r="L63" s="473"/>
      <c r="M63" s="473"/>
      <c r="N63" s="473"/>
      <c r="P63" s="473"/>
      <c r="Q63" s="473"/>
      <c r="R63" s="473"/>
      <c r="S63" s="473"/>
      <c r="T63" s="473"/>
    </row>
    <row r="64" spans="1:20">
      <c r="A64" s="473" t="s">
        <v>229</v>
      </c>
      <c r="B64" s="473"/>
      <c r="C64" s="473"/>
      <c r="D64" s="473"/>
      <c r="E64" s="473"/>
      <c r="F64" s="473"/>
      <c r="G64" s="655"/>
      <c r="H64" s="655"/>
      <c r="I64" s="476"/>
      <c r="J64" s="655"/>
      <c r="K64" s="655"/>
      <c r="L64" s="473"/>
      <c r="M64" s="473"/>
      <c r="N64" s="473"/>
      <c r="P64" s="473"/>
      <c r="Q64" s="473"/>
      <c r="R64" s="473"/>
      <c r="S64" s="473"/>
      <c r="T64" s="473"/>
    </row>
    <row r="65" spans="1:20">
      <c r="A65" s="473" t="s">
        <v>634</v>
      </c>
      <c r="B65" s="473"/>
      <c r="C65" s="473"/>
      <c r="D65" s="473"/>
      <c r="E65" s="473"/>
      <c r="F65" s="473" t="s">
        <v>216</v>
      </c>
      <c r="G65" s="654"/>
      <c r="H65" s="655"/>
      <c r="I65" s="476" t="s">
        <v>216</v>
      </c>
      <c r="J65" s="654"/>
      <c r="K65" s="655"/>
      <c r="L65" s="473"/>
      <c r="M65" s="473"/>
      <c r="N65" s="473"/>
      <c r="P65" s="473"/>
      <c r="Q65" s="473"/>
      <c r="R65" s="473"/>
      <c r="S65" s="473"/>
      <c r="T65" s="473"/>
    </row>
    <row r="66" spans="1:20">
      <c r="A66" s="473" t="s">
        <v>673</v>
      </c>
      <c r="B66" s="473"/>
      <c r="C66" s="473"/>
      <c r="D66" s="473"/>
      <c r="E66" s="473"/>
      <c r="F66" s="473" t="s">
        <v>218</v>
      </c>
      <c r="G66" s="654"/>
      <c r="H66" s="655"/>
      <c r="I66" s="476" t="s">
        <v>218</v>
      </c>
      <c r="J66" s="654"/>
      <c r="K66" s="655"/>
      <c r="L66" s="473"/>
      <c r="M66" s="473"/>
      <c r="N66" s="473"/>
      <c r="P66" s="473"/>
      <c r="Q66" s="473"/>
      <c r="R66" s="473"/>
      <c r="S66" s="473"/>
      <c r="T66" s="473"/>
    </row>
    <row r="67" spans="1:20">
      <c r="A67" s="473" t="s">
        <v>674</v>
      </c>
      <c r="B67" s="473"/>
      <c r="C67" s="473"/>
      <c r="D67" s="473"/>
      <c r="E67" s="473"/>
      <c r="F67" s="473" t="s">
        <v>216</v>
      </c>
      <c r="G67" s="654"/>
      <c r="H67" s="655"/>
      <c r="I67" s="476" t="s">
        <v>216</v>
      </c>
      <c r="J67" s="654"/>
      <c r="K67" s="655"/>
      <c r="L67" s="473"/>
      <c r="M67" s="473"/>
      <c r="N67" s="473"/>
      <c r="P67" s="473"/>
      <c r="Q67" s="473"/>
      <c r="R67" s="473"/>
      <c r="S67" s="473"/>
      <c r="T67" s="473"/>
    </row>
    <row r="68" spans="1:20">
      <c r="A68" s="473" t="s">
        <v>675</v>
      </c>
      <c r="B68" s="473"/>
      <c r="C68" s="473"/>
      <c r="D68" s="473"/>
      <c r="E68" s="473"/>
      <c r="F68" s="473" t="s">
        <v>216</v>
      </c>
      <c r="G68" s="654"/>
      <c r="H68" s="655"/>
      <c r="I68" s="476" t="s">
        <v>216</v>
      </c>
      <c r="J68" s="654"/>
      <c r="K68" s="655"/>
      <c r="L68" s="473"/>
      <c r="M68" s="473"/>
      <c r="N68" s="473"/>
      <c r="P68" s="473"/>
      <c r="Q68" s="473"/>
      <c r="R68" s="473"/>
      <c r="S68" s="473"/>
      <c r="T68" s="473"/>
    </row>
    <row r="69" spans="1:20">
      <c r="A69" s="473" t="s">
        <v>676</v>
      </c>
      <c r="B69" s="473"/>
      <c r="C69" s="473"/>
      <c r="D69" s="473"/>
      <c r="E69" s="473"/>
      <c r="F69" s="473" t="s">
        <v>216</v>
      </c>
      <c r="G69" s="654"/>
      <c r="H69" s="655"/>
      <c r="I69" s="476" t="s">
        <v>216</v>
      </c>
      <c r="J69" s="654"/>
      <c r="K69" s="655"/>
      <c r="L69" s="473"/>
      <c r="M69" s="473"/>
      <c r="N69" s="473"/>
      <c r="P69" s="473"/>
      <c r="Q69" s="473"/>
      <c r="R69" s="473"/>
      <c r="S69" s="473"/>
      <c r="T69" s="473"/>
    </row>
    <row r="70" spans="1:20">
      <c r="A70" s="473"/>
      <c r="B70" s="473"/>
      <c r="C70" s="473"/>
      <c r="D70" s="473"/>
      <c r="E70" s="473"/>
      <c r="F70" s="473"/>
      <c r="G70" s="429"/>
      <c r="H70" s="429"/>
      <c r="I70" s="473"/>
      <c r="J70" s="429"/>
      <c r="K70" s="429"/>
      <c r="L70" s="473"/>
      <c r="M70" s="473"/>
      <c r="N70" s="473"/>
      <c r="P70" s="473"/>
      <c r="Q70" s="473"/>
      <c r="R70" s="473"/>
      <c r="S70" s="473"/>
      <c r="T70" s="473"/>
    </row>
    <row r="71" spans="1:20">
      <c r="A71" s="473"/>
      <c r="B71" s="473"/>
      <c r="C71" s="473"/>
      <c r="D71" s="473"/>
      <c r="E71" s="473"/>
      <c r="F71" s="473"/>
      <c r="G71" s="429"/>
      <c r="H71" s="429"/>
      <c r="I71" s="473"/>
      <c r="J71" s="429"/>
      <c r="K71" s="429"/>
      <c r="L71" s="473"/>
      <c r="M71" s="473"/>
      <c r="N71" s="473"/>
      <c r="P71" s="473"/>
      <c r="Q71" s="473"/>
      <c r="R71" s="473"/>
      <c r="S71" s="473"/>
      <c r="T71" s="473"/>
    </row>
    <row r="72" spans="1:20">
      <c r="A72" s="489" t="s">
        <v>230</v>
      </c>
      <c r="B72" s="489"/>
      <c r="C72" s="489"/>
      <c r="D72" s="489"/>
      <c r="E72" s="489"/>
      <c r="F72" s="473" t="s">
        <v>231</v>
      </c>
      <c r="G72" s="429"/>
      <c r="H72" s="429"/>
      <c r="I72" s="473"/>
      <c r="J72" s="429"/>
      <c r="K72" s="429"/>
      <c r="L72" s="473"/>
      <c r="M72" s="473"/>
      <c r="N72" s="473"/>
      <c r="P72" s="473"/>
      <c r="Q72" s="473"/>
      <c r="R72" s="473"/>
      <c r="S72" s="473"/>
      <c r="T72" s="473"/>
    </row>
    <row r="73" spans="1:20">
      <c r="A73" s="473"/>
      <c r="B73" s="473"/>
      <c r="C73" s="473"/>
      <c r="D73" s="473"/>
      <c r="E73" s="473"/>
      <c r="F73" s="473"/>
      <c r="G73" s="429"/>
      <c r="H73" s="429"/>
      <c r="I73" s="473"/>
      <c r="J73" s="429"/>
      <c r="K73" s="429"/>
      <c r="L73" s="473"/>
      <c r="M73" s="473"/>
      <c r="N73" s="473"/>
      <c r="P73" s="473"/>
      <c r="Q73" s="473"/>
      <c r="R73" s="473"/>
      <c r="S73" s="473"/>
      <c r="T73" s="473"/>
    </row>
    <row r="74" spans="1:20">
      <c r="A74" s="473" t="s">
        <v>677</v>
      </c>
      <c r="B74" s="473"/>
      <c r="C74" s="473"/>
      <c r="D74" s="473"/>
      <c r="E74" s="473"/>
      <c r="F74" s="473"/>
      <c r="G74" s="655"/>
      <c r="H74" s="655"/>
      <c r="I74" s="476"/>
      <c r="J74" s="655"/>
      <c r="K74" s="655"/>
      <c r="L74" s="473"/>
      <c r="M74" s="473"/>
      <c r="N74" s="473"/>
      <c r="P74" s="473"/>
      <c r="Q74" s="473"/>
      <c r="R74" s="473"/>
      <c r="S74" s="473"/>
      <c r="T74" s="473"/>
    </row>
    <row r="75" spans="1:20">
      <c r="A75" s="473" t="s">
        <v>678</v>
      </c>
      <c r="B75" s="473"/>
      <c r="C75" s="473"/>
      <c r="D75" s="473"/>
      <c r="E75" s="473"/>
      <c r="F75" s="473" t="s">
        <v>216</v>
      </c>
      <c r="G75" s="654"/>
      <c r="H75" s="655"/>
      <c r="I75" s="476" t="s">
        <v>216</v>
      </c>
      <c r="J75" s="654"/>
      <c r="K75" s="655"/>
      <c r="L75" s="473"/>
      <c r="M75" s="473"/>
      <c r="N75" s="473"/>
      <c r="P75" s="473"/>
      <c r="Q75" s="473"/>
      <c r="R75" s="473"/>
      <c r="S75" s="473"/>
      <c r="T75" s="473"/>
    </row>
    <row r="76" spans="1:20">
      <c r="A76" s="473"/>
      <c r="B76" s="473"/>
      <c r="C76" s="473"/>
      <c r="D76" s="473"/>
      <c r="E76" s="473"/>
      <c r="F76" s="473"/>
      <c r="G76" s="429"/>
      <c r="H76" s="429"/>
      <c r="I76" s="473"/>
      <c r="J76" s="429"/>
      <c r="K76" s="429"/>
      <c r="L76" s="473"/>
      <c r="M76" s="473"/>
      <c r="N76" s="473"/>
      <c r="P76" s="473"/>
      <c r="Q76" s="473"/>
      <c r="R76" s="473"/>
      <c r="S76" s="473"/>
      <c r="T76" s="473"/>
    </row>
    <row r="77" spans="1:20">
      <c r="A77" s="473"/>
      <c r="B77" s="473"/>
      <c r="C77" s="473"/>
      <c r="D77" s="473"/>
      <c r="E77" s="473"/>
      <c r="F77" s="473"/>
      <c r="G77" s="429"/>
      <c r="H77" s="429"/>
      <c r="I77" s="473"/>
      <c r="J77" s="429"/>
      <c r="K77" s="429"/>
      <c r="L77" s="473"/>
      <c r="M77" s="473"/>
      <c r="N77" s="473"/>
      <c r="P77" s="473"/>
      <c r="Q77" s="473"/>
      <c r="R77" s="473"/>
      <c r="S77" s="473"/>
      <c r="T77" s="473"/>
    </row>
    <row r="78" spans="1:20">
      <c r="A78" s="489" t="s">
        <v>232</v>
      </c>
      <c r="B78" s="489"/>
      <c r="C78" s="489"/>
      <c r="D78" s="489"/>
      <c r="E78" s="489"/>
      <c r="F78" s="473" t="s">
        <v>233</v>
      </c>
      <c r="G78" s="429"/>
      <c r="H78" s="429"/>
      <c r="I78" s="473"/>
      <c r="J78" s="429"/>
      <c r="K78" s="429"/>
      <c r="L78" s="473"/>
      <c r="M78" s="473"/>
      <c r="N78" s="473"/>
      <c r="P78" s="473"/>
      <c r="Q78" s="473"/>
      <c r="R78" s="473"/>
      <c r="S78" s="473"/>
      <c r="T78" s="473"/>
    </row>
    <row r="79" spans="1:20">
      <c r="A79" s="473"/>
      <c r="B79" s="473"/>
      <c r="C79" s="473"/>
      <c r="D79" s="473"/>
      <c r="E79" s="473"/>
      <c r="F79" s="473"/>
      <c r="G79" s="429"/>
      <c r="H79" s="429"/>
      <c r="I79" s="473"/>
      <c r="J79" s="429"/>
      <c r="K79" s="429"/>
      <c r="L79" s="473"/>
      <c r="M79" s="473"/>
      <c r="N79" s="473"/>
      <c r="P79" s="473"/>
      <c r="Q79" s="473"/>
      <c r="R79" s="473"/>
      <c r="S79" s="473"/>
      <c r="T79" s="473"/>
    </row>
    <row r="80" spans="1:20">
      <c r="A80" s="473" t="s">
        <v>641</v>
      </c>
      <c r="B80" s="473"/>
      <c r="C80" s="473"/>
      <c r="D80" s="473"/>
      <c r="E80" s="473"/>
      <c r="F80" s="473" t="s">
        <v>216</v>
      </c>
      <c r="G80" s="654"/>
      <c r="H80" s="655"/>
      <c r="I80" s="476" t="s">
        <v>216</v>
      </c>
      <c r="J80" s="654"/>
      <c r="K80" s="655"/>
      <c r="L80" s="473"/>
      <c r="M80" s="473"/>
      <c r="N80" s="473"/>
      <c r="P80" s="473"/>
      <c r="Q80" s="473"/>
      <c r="R80" s="473"/>
      <c r="S80" s="473"/>
      <c r="T80" s="473"/>
    </row>
    <row r="81" spans="1:20">
      <c r="A81" s="473"/>
      <c r="B81" s="473"/>
      <c r="C81" s="473"/>
      <c r="D81" s="473"/>
      <c r="E81" s="473"/>
      <c r="F81" s="473"/>
      <c r="G81" s="429"/>
      <c r="H81" s="429"/>
      <c r="I81" s="473"/>
      <c r="J81" s="429"/>
      <c r="K81" s="429"/>
      <c r="L81" s="473"/>
      <c r="M81" s="473"/>
      <c r="N81" s="473"/>
      <c r="P81" s="473"/>
      <c r="Q81" s="473"/>
      <c r="R81" s="473"/>
      <c r="S81" s="473"/>
      <c r="T81" s="473"/>
    </row>
    <row r="82" spans="1:20">
      <c r="A82" s="489" t="s">
        <v>234</v>
      </c>
      <c r="B82" s="489"/>
      <c r="C82" s="489"/>
      <c r="D82" s="489"/>
      <c r="E82" s="489"/>
      <c r="F82" s="489"/>
      <c r="G82" s="682">
        <f>SUM(G4:G81)</f>
        <v>0</v>
      </c>
      <c r="H82" s="682">
        <f>SUM(H4:H81)</f>
        <v>0</v>
      </c>
      <c r="I82" s="489"/>
      <c r="J82" s="682">
        <f>SUM(J4:J81)</f>
        <v>0</v>
      </c>
      <c r="K82" s="682">
        <f>SUM(K3:K81)</f>
        <v>0</v>
      </c>
      <c r="L82" s="489"/>
      <c r="M82" s="489"/>
      <c r="N82" s="489"/>
      <c r="O82" s="489"/>
      <c r="P82" s="473"/>
      <c r="Q82" s="473"/>
      <c r="R82" s="473"/>
      <c r="S82" s="473"/>
      <c r="T82" s="473"/>
    </row>
    <row r="83" spans="1:20">
      <c r="A83" s="473"/>
      <c r="B83" s="473"/>
      <c r="C83" s="473"/>
      <c r="D83" s="473"/>
      <c r="E83" s="473"/>
      <c r="F83" s="473"/>
      <c r="G83" s="429"/>
      <c r="H83" s="429"/>
      <c r="I83" s="473"/>
      <c r="J83" s="429"/>
      <c r="K83" s="429"/>
      <c r="L83" s="473"/>
      <c r="M83" s="473"/>
      <c r="N83" s="473"/>
      <c r="P83" s="473"/>
      <c r="Q83" s="473"/>
      <c r="R83" s="473"/>
      <c r="S83" s="473"/>
      <c r="T83" s="473"/>
    </row>
    <row r="84" spans="1:20">
      <c r="A84" s="489" t="s">
        <v>235</v>
      </c>
      <c r="B84" s="489"/>
      <c r="C84" s="489"/>
      <c r="D84" s="489"/>
      <c r="E84" s="489"/>
      <c r="F84" s="473" t="s">
        <v>236</v>
      </c>
      <c r="G84" s="429"/>
      <c r="H84" s="429"/>
      <c r="I84" s="473"/>
      <c r="J84" s="429"/>
      <c r="K84" s="429"/>
      <c r="L84" s="473"/>
      <c r="M84" s="473"/>
      <c r="N84" s="473"/>
      <c r="P84" s="473"/>
      <c r="Q84" s="473"/>
      <c r="R84" s="473"/>
      <c r="S84" s="473"/>
      <c r="T84" s="473"/>
    </row>
    <row r="85" spans="1:20">
      <c r="A85" s="473"/>
      <c r="B85" s="473"/>
      <c r="C85" s="473"/>
      <c r="D85" s="473"/>
      <c r="E85" s="473"/>
      <c r="F85" s="473"/>
      <c r="G85" s="429"/>
      <c r="H85" s="429"/>
      <c r="I85" s="473"/>
      <c r="J85" s="429"/>
      <c r="K85" s="429"/>
      <c r="L85" s="473"/>
      <c r="M85" s="473"/>
      <c r="N85" s="473"/>
      <c r="P85" s="473"/>
      <c r="Q85" s="473"/>
      <c r="R85" s="473"/>
      <c r="S85" s="473"/>
      <c r="T85" s="473"/>
    </row>
    <row r="86" spans="1:20">
      <c r="A86" s="473" t="s">
        <v>642</v>
      </c>
      <c r="B86" s="473"/>
      <c r="C86" s="473"/>
      <c r="D86" s="473"/>
      <c r="E86" s="473"/>
      <c r="F86" s="473" t="s">
        <v>218</v>
      </c>
      <c r="G86" s="654"/>
      <c r="H86" s="655"/>
      <c r="I86" s="476" t="s">
        <v>218</v>
      </c>
      <c r="J86" s="654"/>
      <c r="K86" s="655"/>
      <c r="L86" s="473"/>
      <c r="M86" s="473"/>
      <c r="N86" s="473"/>
      <c r="P86" s="473"/>
      <c r="Q86" s="473"/>
      <c r="R86" s="473"/>
      <c r="S86" s="473"/>
      <c r="T86" s="473"/>
    </row>
    <row r="87" spans="1:20">
      <c r="A87" s="473" t="s">
        <v>643</v>
      </c>
      <c r="B87" s="473"/>
      <c r="C87" s="473"/>
      <c r="D87" s="473"/>
      <c r="E87" s="473"/>
      <c r="F87" s="473" t="s">
        <v>216</v>
      </c>
      <c r="G87" s="654"/>
      <c r="H87" s="655"/>
      <c r="I87" s="476" t="s">
        <v>216</v>
      </c>
      <c r="J87" s="654"/>
      <c r="K87" s="655"/>
      <c r="L87" s="473"/>
      <c r="M87" s="473"/>
      <c r="N87" s="473"/>
      <c r="P87" s="473"/>
      <c r="Q87" s="473"/>
      <c r="R87" s="473"/>
      <c r="S87" s="473"/>
      <c r="T87" s="473"/>
    </row>
    <row r="88" spans="1:20">
      <c r="A88" s="473" t="s">
        <v>644</v>
      </c>
      <c r="B88" s="473"/>
      <c r="C88" s="473"/>
      <c r="D88" s="473"/>
      <c r="E88" s="473"/>
      <c r="F88" s="473" t="s">
        <v>216</v>
      </c>
      <c r="G88" s="654"/>
      <c r="H88" s="655"/>
      <c r="I88" s="476" t="s">
        <v>216</v>
      </c>
      <c r="J88" s="654"/>
      <c r="K88" s="655"/>
      <c r="L88" s="473"/>
      <c r="M88" s="473"/>
      <c r="N88" s="473"/>
      <c r="P88" s="473"/>
      <c r="Q88" s="473"/>
      <c r="R88" s="473"/>
      <c r="S88" s="473"/>
      <c r="T88" s="473"/>
    </row>
    <row r="89" spans="1:20">
      <c r="A89" s="473" t="s">
        <v>645</v>
      </c>
      <c r="B89" s="473"/>
      <c r="C89" s="473"/>
      <c r="D89" s="473"/>
      <c r="E89" s="473"/>
      <c r="F89" s="473" t="s">
        <v>216</v>
      </c>
      <c r="G89" s="654"/>
      <c r="H89" s="655"/>
      <c r="I89" s="476" t="s">
        <v>216</v>
      </c>
      <c r="J89" s="654"/>
      <c r="K89" s="655"/>
      <c r="L89" s="473"/>
      <c r="M89" s="473"/>
      <c r="N89" s="473"/>
      <c r="P89" s="473"/>
      <c r="Q89" s="473"/>
      <c r="R89" s="473"/>
      <c r="S89" s="473"/>
      <c r="T89" s="473"/>
    </row>
    <row r="90" spans="1:20">
      <c r="A90" s="473" t="s">
        <v>646</v>
      </c>
      <c r="B90" s="473"/>
      <c r="C90" s="473"/>
      <c r="D90" s="473"/>
      <c r="E90" s="473"/>
      <c r="F90" s="473" t="s">
        <v>216</v>
      </c>
      <c r="G90" s="654"/>
      <c r="H90" s="655"/>
      <c r="I90" s="476" t="s">
        <v>216</v>
      </c>
      <c r="J90" s="654"/>
      <c r="K90" s="655"/>
      <c r="L90" s="473"/>
      <c r="M90" s="473"/>
      <c r="N90" s="473"/>
      <c r="P90" s="473"/>
      <c r="Q90" s="473"/>
      <c r="R90" s="473"/>
      <c r="S90" s="473"/>
      <c r="T90" s="473"/>
    </row>
    <row r="91" spans="1:20">
      <c r="A91" s="473" t="s">
        <v>647</v>
      </c>
      <c r="B91" s="473"/>
      <c r="C91" s="473"/>
      <c r="D91" s="473"/>
      <c r="E91" s="473"/>
      <c r="F91" s="473" t="s">
        <v>217</v>
      </c>
      <c r="G91" s="654"/>
      <c r="H91" s="655"/>
      <c r="I91" s="476" t="s">
        <v>217</v>
      </c>
      <c r="J91" s="654"/>
      <c r="K91" s="655"/>
      <c r="L91" s="473"/>
      <c r="M91" s="473"/>
      <c r="N91" s="473"/>
      <c r="P91" s="473"/>
      <c r="Q91" s="473"/>
      <c r="R91" s="473"/>
      <c r="S91" s="473"/>
      <c r="T91" s="473"/>
    </row>
    <row r="92" spans="1:20">
      <c r="A92" s="473" t="s">
        <v>648</v>
      </c>
      <c r="B92" s="473"/>
      <c r="C92" s="473"/>
      <c r="D92" s="473"/>
      <c r="E92" s="473"/>
      <c r="F92" s="473" t="s">
        <v>217</v>
      </c>
      <c r="G92" s="654"/>
      <c r="H92" s="655"/>
      <c r="I92" s="476" t="s">
        <v>217</v>
      </c>
      <c r="J92" s="654"/>
      <c r="K92" s="655"/>
      <c r="L92" s="473"/>
      <c r="M92" s="473"/>
      <c r="N92" s="473"/>
      <c r="P92" s="473"/>
      <c r="Q92" s="473"/>
      <c r="R92" s="473"/>
      <c r="S92" s="473"/>
      <c r="T92" s="473"/>
    </row>
    <row r="93" spans="1:20">
      <c r="A93" s="473" t="s">
        <v>237</v>
      </c>
      <c r="B93" s="473"/>
      <c r="C93" s="473"/>
      <c r="D93" s="473"/>
      <c r="E93" s="473"/>
      <c r="F93" s="473" t="s">
        <v>238</v>
      </c>
      <c r="G93" s="669"/>
      <c r="H93" s="655"/>
      <c r="I93" s="476" t="s">
        <v>238</v>
      </c>
      <c r="J93" s="670"/>
      <c r="K93" s="655"/>
      <c r="L93" s="473"/>
      <c r="M93" s="473"/>
      <c r="N93" s="473"/>
      <c r="P93" s="473"/>
      <c r="Q93" s="473"/>
      <c r="R93" s="473"/>
      <c r="S93" s="473"/>
      <c r="T93" s="473"/>
    </row>
    <row r="94" spans="1:20">
      <c r="A94" s="489" t="s">
        <v>239</v>
      </c>
      <c r="B94" s="489"/>
      <c r="C94" s="489"/>
      <c r="D94" s="489"/>
      <c r="E94" s="489"/>
      <c r="F94" s="489"/>
      <c r="G94" s="683">
        <f>SUM(G86:G92)*G93</f>
        <v>0</v>
      </c>
      <c r="H94" s="682">
        <f>SUM(H86:H92)*H93</f>
        <v>0</v>
      </c>
      <c r="I94" s="489"/>
      <c r="J94" s="682">
        <f>SUM(J86:J92)*J93</f>
        <v>0</v>
      </c>
      <c r="K94" s="682">
        <f>SUM(K86:K92)*K93</f>
        <v>0</v>
      </c>
      <c r="L94" s="489"/>
      <c r="M94" s="489"/>
      <c r="N94" s="489"/>
      <c r="O94" s="489"/>
      <c r="P94" s="473"/>
      <c r="Q94" s="473"/>
      <c r="R94" s="473"/>
      <c r="S94" s="473"/>
      <c r="T94" s="473"/>
    </row>
    <row r="95" spans="1:20">
      <c r="A95" s="473"/>
      <c r="B95" s="473"/>
      <c r="C95" s="473"/>
      <c r="D95" s="473"/>
      <c r="E95" s="473"/>
      <c r="F95" s="473"/>
      <c r="G95" s="429"/>
      <c r="H95" s="429"/>
      <c r="I95" s="473"/>
      <c r="J95" s="429"/>
      <c r="K95" s="429"/>
      <c r="L95" s="473"/>
      <c r="M95" s="473"/>
      <c r="N95" s="473"/>
      <c r="P95" s="473"/>
      <c r="Q95" s="473"/>
      <c r="R95" s="473"/>
      <c r="S95" s="473"/>
      <c r="T95" s="473"/>
    </row>
    <row r="96" spans="1:20">
      <c r="A96" s="473"/>
      <c r="B96" s="473"/>
      <c r="C96" s="473"/>
      <c r="D96" s="473"/>
      <c r="E96" s="473"/>
      <c r="F96" s="473"/>
      <c r="G96" s="666"/>
      <c r="H96" s="429"/>
      <c r="I96" s="473"/>
      <c r="J96" s="666"/>
      <c r="K96" s="429"/>
      <c r="L96" s="473"/>
      <c r="M96" s="473"/>
      <c r="N96" s="473"/>
      <c r="P96" s="473"/>
      <c r="Q96" s="473"/>
      <c r="R96" s="473"/>
      <c r="S96" s="473"/>
      <c r="T96" s="473"/>
    </row>
    <row r="97" spans="1:20">
      <c r="A97" s="489" t="s">
        <v>240</v>
      </c>
      <c r="B97" s="489"/>
      <c r="C97" s="489"/>
      <c r="D97" s="489"/>
      <c r="E97" s="489"/>
      <c r="F97" s="473" t="s">
        <v>241</v>
      </c>
      <c r="G97" s="429"/>
      <c r="H97" s="429"/>
      <c r="I97" s="473"/>
      <c r="J97" s="429"/>
      <c r="K97" s="429"/>
      <c r="L97" s="473"/>
      <c r="M97" s="473"/>
      <c r="N97" s="473"/>
      <c r="P97" s="473"/>
      <c r="Q97" s="473"/>
      <c r="R97" s="473"/>
      <c r="S97" s="473"/>
      <c r="T97" s="473"/>
    </row>
    <row r="98" spans="1:20">
      <c r="A98" s="473" t="s">
        <v>649</v>
      </c>
      <c r="B98" s="473"/>
      <c r="C98" s="473"/>
      <c r="D98" s="473"/>
      <c r="E98" s="473"/>
      <c r="F98" s="473" t="s">
        <v>218</v>
      </c>
      <c r="G98" s="654"/>
      <c r="H98" s="655"/>
      <c r="I98" s="476" t="s">
        <v>218</v>
      </c>
      <c r="J98" s="654"/>
      <c r="K98" s="655"/>
      <c r="L98" s="473"/>
      <c r="M98" s="473"/>
      <c r="N98" s="473"/>
      <c r="P98" s="473"/>
      <c r="Q98" s="473"/>
      <c r="R98" s="473"/>
      <c r="S98" s="473"/>
      <c r="T98" s="473"/>
    </row>
    <row r="99" spans="1:20">
      <c r="A99" s="473" t="s">
        <v>650</v>
      </c>
      <c r="B99" s="473"/>
      <c r="C99" s="473"/>
      <c r="D99" s="473"/>
      <c r="E99" s="473"/>
      <c r="F99" s="473" t="s">
        <v>216</v>
      </c>
      <c r="G99" s="654"/>
      <c r="H99" s="655"/>
      <c r="I99" s="476" t="s">
        <v>216</v>
      </c>
      <c r="J99" s="654"/>
      <c r="K99" s="655"/>
      <c r="L99" s="473"/>
      <c r="M99" s="473"/>
      <c r="N99" s="473"/>
      <c r="P99" s="473"/>
      <c r="Q99" s="473"/>
      <c r="R99" s="473"/>
      <c r="S99" s="473"/>
      <c r="T99" s="473"/>
    </row>
    <row r="100" spans="1:20">
      <c r="A100" s="473" t="s">
        <v>651</v>
      </c>
      <c r="B100" s="473"/>
      <c r="C100" s="473"/>
      <c r="D100" s="473"/>
      <c r="E100" s="473"/>
      <c r="F100" s="473" t="s">
        <v>216</v>
      </c>
      <c r="G100" s="654"/>
      <c r="H100" s="655"/>
      <c r="I100" s="476" t="s">
        <v>216</v>
      </c>
      <c r="J100" s="654"/>
      <c r="K100" s="655"/>
      <c r="L100" s="473"/>
      <c r="M100" s="473"/>
      <c r="N100" s="473"/>
      <c r="P100" s="473"/>
      <c r="Q100" s="473"/>
      <c r="R100" s="473"/>
      <c r="S100" s="473"/>
      <c r="T100" s="473"/>
    </row>
    <row r="101" spans="1:20">
      <c r="A101" s="473" t="s">
        <v>652</v>
      </c>
      <c r="B101" s="473"/>
      <c r="C101" s="473"/>
      <c r="D101" s="473"/>
      <c r="E101" s="473"/>
      <c r="F101" s="473" t="s">
        <v>216</v>
      </c>
      <c r="G101" s="654"/>
      <c r="H101" s="655"/>
      <c r="I101" s="476" t="s">
        <v>216</v>
      </c>
      <c r="J101" s="654"/>
      <c r="K101" s="655"/>
      <c r="L101" s="473"/>
      <c r="M101" s="473"/>
      <c r="N101" s="473"/>
      <c r="P101" s="473"/>
      <c r="Q101" s="473"/>
      <c r="R101" s="473"/>
      <c r="S101" s="473"/>
      <c r="T101" s="473"/>
    </row>
    <row r="102" spans="1:20">
      <c r="A102" s="473" t="s">
        <v>653</v>
      </c>
      <c r="B102" s="473"/>
      <c r="C102" s="473"/>
      <c r="D102" s="473"/>
      <c r="E102" s="473"/>
      <c r="F102" s="473" t="s">
        <v>217</v>
      </c>
      <c r="G102" s="654"/>
      <c r="H102" s="655"/>
      <c r="I102" s="476" t="s">
        <v>217</v>
      </c>
      <c r="J102" s="654"/>
      <c r="K102" s="655"/>
      <c r="L102" s="473"/>
      <c r="M102" s="473"/>
      <c r="N102" s="473"/>
      <c r="P102" s="473"/>
      <c r="Q102" s="473"/>
      <c r="R102" s="473"/>
      <c r="S102" s="473"/>
      <c r="T102" s="473"/>
    </row>
    <row r="103" spans="1:20">
      <c r="A103" s="473" t="s">
        <v>654</v>
      </c>
      <c r="B103" s="473"/>
      <c r="C103" s="473"/>
      <c r="D103" s="473"/>
      <c r="E103" s="473"/>
      <c r="F103" s="473" t="s">
        <v>217</v>
      </c>
      <c r="G103" s="654"/>
      <c r="H103" s="655"/>
      <c r="I103" s="476" t="s">
        <v>217</v>
      </c>
      <c r="J103" s="654"/>
      <c r="K103" s="655"/>
      <c r="L103" s="473"/>
      <c r="M103" s="473"/>
      <c r="N103" s="473"/>
      <c r="P103" s="473"/>
      <c r="Q103" s="473"/>
      <c r="R103" s="473"/>
      <c r="S103" s="473"/>
      <c r="T103" s="473"/>
    </row>
    <row r="104" spans="1:20">
      <c r="A104" s="473" t="s">
        <v>655</v>
      </c>
      <c r="B104" s="473"/>
      <c r="C104" s="473"/>
      <c r="D104" s="473"/>
      <c r="E104" s="473"/>
      <c r="F104" s="473" t="s">
        <v>238</v>
      </c>
      <c r="G104" s="655"/>
      <c r="H104" s="655"/>
      <c r="I104" s="476" t="s">
        <v>238</v>
      </c>
      <c r="J104" s="655"/>
      <c r="K104" s="655"/>
      <c r="L104" s="473"/>
      <c r="M104" s="473"/>
      <c r="N104" s="473"/>
      <c r="P104" s="473"/>
      <c r="Q104" s="473"/>
      <c r="R104" s="473"/>
      <c r="S104" s="473"/>
      <c r="T104" s="473"/>
    </row>
    <row r="105" spans="1:20">
      <c r="A105" s="473" t="s">
        <v>242</v>
      </c>
      <c r="B105" s="473"/>
      <c r="C105" s="473"/>
      <c r="D105" s="473"/>
      <c r="E105" s="473"/>
      <c r="F105" s="473"/>
      <c r="G105" s="654">
        <f>SUM(G98:G103)*G104</f>
        <v>0</v>
      </c>
      <c r="H105" s="654">
        <f>SUM(H98:H103)*H104</f>
        <v>0</v>
      </c>
      <c r="I105" s="476"/>
      <c r="J105" s="654">
        <f>SUM(J98:J103)*J104</f>
        <v>0</v>
      </c>
      <c r="K105" s="654">
        <f>SUM(K98:K103)*K104</f>
        <v>0</v>
      </c>
      <c r="L105" s="473"/>
      <c r="M105" s="473"/>
      <c r="N105" s="473"/>
      <c r="P105" s="473"/>
      <c r="Q105" s="473"/>
      <c r="R105" s="473"/>
      <c r="S105" s="473"/>
      <c r="T105" s="473"/>
    </row>
    <row r="106" spans="1:20">
      <c r="A106" s="473"/>
      <c r="B106" s="473"/>
      <c r="C106" s="473"/>
      <c r="D106" s="473"/>
      <c r="E106" s="473"/>
      <c r="F106" s="473"/>
      <c r="G106" s="429"/>
      <c r="H106" s="429"/>
      <c r="I106" s="473"/>
      <c r="J106" s="429"/>
      <c r="K106" s="429"/>
      <c r="L106" s="473"/>
      <c r="M106" s="473"/>
      <c r="N106" s="473"/>
      <c r="P106" s="473"/>
      <c r="Q106" s="473"/>
      <c r="R106" s="473"/>
      <c r="S106" s="473"/>
      <c r="T106" s="473"/>
    </row>
    <row r="107" spans="1:20">
      <c r="A107" s="473"/>
      <c r="B107" s="473"/>
      <c r="C107" s="473"/>
      <c r="D107" s="473"/>
      <c r="E107" s="473"/>
      <c r="F107" s="473"/>
      <c r="G107" s="429"/>
      <c r="H107" s="429"/>
      <c r="I107" s="473"/>
      <c r="J107" s="429"/>
      <c r="K107" s="429"/>
      <c r="L107" s="473"/>
      <c r="M107" s="473"/>
      <c r="N107" s="473"/>
      <c r="P107" s="473"/>
      <c r="Q107" s="473"/>
      <c r="R107" s="473"/>
      <c r="S107" s="473"/>
      <c r="T107" s="473"/>
    </row>
    <row r="108" spans="1:20">
      <c r="A108" s="489" t="s">
        <v>243</v>
      </c>
      <c r="B108" s="489"/>
      <c r="C108" s="489"/>
      <c r="D108" s="489"/>
      <c r="E108" s="489"/>
      <c r="F108" s="473"/>
      <c r="G108" s="429"/>
      <c r="H108" s="429"/>
      <c r="I108" s="473"/>
      <c r="J108" s="429"/>
      <c r="K108" s="429"/>
      <c r="L108" s="473"/>
      <c r="M108" s="473"/>
      <c r="N108" s="473"/>
      <c r="P108" s="473"/>
      <c r="Q108" s="473"/>
      <c r="R108" s="473"/>
      <c r="S108" s="473"/>
      <c r="T108" s="473"/>
    </row>
    <row r="109" spans="1:20">
      <c r="A109" s="473"/>
      <c r="B109" s="473"/>
      <c r="C109" s="473"/>
      <c r="D109" s="473"/>
      <c r="E109" s="473"/>
      <c r="F109" s="473"/>
      <c r="G109" s="429"/>
      <c r="H109" s="429"/>
      <c r="I109" s="473"/>
      <c r="J109" s="429"/>
      <c r="K109" s="429"/>
      <c r="L109" s="473"/>
      <c r="M109" s="473"/>
      <c r="N109" s="473"/>
      <c r="P109" s="473"/>
      <c r="Q109" s="473"/>
      <c r="R109" s="473"/>
      <c r="S109" s="473"/>
      <c r="T109" s="473"/>
    </row>
    <row r="110" spans="1:20">
      <c r="A110" s="473" t="s">
        <v>656</v>
      </c>
      <c r="B110" s="473"/>
      <c r="C110" s="473"/>
      <c r="D110" s="473"/>
      <c r="E110" s="473"/>
      <c r="F110" s="473"/>
      <c r="G110" s="655"/>
      <c r="H110" s="655"/>
      <c r="I110" s="476"/>
      <c r="J110" s="655"/>
      <c r="K110" s="655"/>
      <c r="L110" s="473"/>
      <c r="M110" s="473"/>
      <c r="N110" s="473"/>
      <c r="P110" s="473"/>
      <c r="Q110" s="473"/>
      <c r="R110" s="473"/>
      <c r="S110" s="473"/>
      <c r="T110" s="473"/>
    </row>
    <row r="111" spans="1:20">
      <c r="A111" s="473" t="s">
        <v>657</v>
      </c>
      <c r="B111" s="473"/>
      <c r="C111" s="473"/>
      <c r="D111" s="473"/>
      <c r="E111" s="473"/>
      <c r="F111" s="473" t="s">
        <v>217</v>
      </c>
      <c r="G111" s="654"/>
      <c r="H111" s="655"/>
      <c r="I111" s="476" t="s">
        <v>217</v>
      </c>
      <c r="J111" s="654"/>
      <c r="K111" s="655"/>
      <c r="L111" s="473"/>
      <c r="M111" s="473"/>
      <c r="N111" s="473"/>
      <c r="P111" s="473"/>
      <c r="Q111" s="473"/>
      <c r="R111" s="473"/>
      <c r="S111" s="473"/>
      <c r="T111" s="473"/>
    </row>
    <row r="112" spans="1:20">
      <c r="A112" s="473" t="s">
        <v>658</v>
      </c>
      <c r="B112" s="473"/>
      <c r="C112" s="473"/>
      <c r="D112" s="473"/>
      <c r="E112" s="473"/>
      <c r="F112" s="473" t="s">
        <v>218</v>
      </c>
      <c r="G112" s="654"/>
      <c r="H112" s="655"/>
      <c r="I112" s="476" t="s">
        <v>218</v>
      </c>
      <c r="J112" s="654"/>
      <c r="K112" s="655"/>
      <c r="L112" s="473"/>
      <c r="M112" s="473"/>
      <c r="N112" s="473"/>
      <c r="P112" s="473"/>
      <c r="Q112" s="473"/>
      <c r="R112" s="473"/>
      <c r="S112" s="473"/>
      <c r="T112" s="473"/>
    </row>
    <row r="113" spans="1:20">
      <c r="A113" s="473" t="s">
        <v>659</v>
      </c>
      <c r="B113" s="473"/>
      <c r="C113" s="473"/>
      <c r="D113" s="473"/>
      <c r="E113" s="473"/>
      <c r="F113" s="473" t="s">
        <v>218</v>
      </c>
      <c r="G113" s="654"/>
      <c r="H113" s="655"/>
      <c r="I113" s="476" t="s">
        <v>218</v>
      </c>
      <c r="J113" s="654"/>
      <c r="K113" s="655"/>
      <c r="L113" s="473"/>
      <c r="M113" s="473"/>
      <c r="N113" s="473"/>
      <c r="P113" s="473"/>
      <c r="Q113" s="473"/>
      <c r="R113" s="473"/>
      <c r="S113" s="473"/>
      <c r="T113" s="473"/>
    </row>
    <row r="114" spans="1:20">
      <c r="A114" s="473" t="s">
        <v>660</v>
      </c>
      <c r="B114" s="473"/>
      <c r="C114" s="473"/>
      <c r="D114" s="473"/>
      <c r="E114" s="473"/>
      <c r="F114" s="473" t="s">
        <v>216</v>
      </c>
      <c r="G114" s="654"/>
      <c r="H114" s="655"/>
      <c r="I114" s="476" t="s">
        <v>216</v>
      </c>
      <c r="J114" s="654"/>
      <c r="K114" s="655"/>
      <c r="L114" s="473"/>
      <c r="M114" s="473"/>
      <c r="N114" s="473"/>
      <c r="P114" s="473"/>
      <c r="Q114" s="473"/>
      <c r="R114" s="473"/>
      <c r="S114" s="473"/>
      <c r="T114" s="473"/>
    </row>
    <row r="115" spans="1:20">
      <c r="A115" s="473" t="s">
        <v>661</v>
      </c>
      <c r="B115" s="473"/>
      <c r="C115" s="473"/>
      <c r="D115" s="473"/>
      <c r="E115" s="473"/>
      <c r="F115" s="473" t="s">
        <v>216</v>
      </c>
      <c r="G115" s="654"/>
      <c r="H115" s="655"/>
      <c r="I115" s="476" t="s">
        <v>216</v>
      </c>
      <c r="J115" s="654"/>
      <c r="K115" s="655"/>
      <c r="L115" s="473"/>
      <c r="M115" s="473"/>
      <c r="N115" s="473"/>
      <c r="P115" s="473"/>
      <c r="Q115" s="473"/>
      <c r="R115" s="473"/>
      <c r="S115" s="473"/>
      <c r="T115" s="473"/>
    </row>
    <row r="116" spans="1:20">
      <c r="A116" s="473" t="s">
        <v>662</v>
      </c>
      <c r="B116" s="473"/>
      <c r="C116" s="473"/>
      <c r="D116" s="473"/>
      <c r="E116" s="473"/>
      <c r="F116" s="473" t="s">
        <v>216</v>
      </c>
      <c r="G116" s="654"/>
      <c r="H116" s="655"/>
      <c r="I116" s="476" t="s">
        <v>216</v>
      </c>
      <c r="J116" s="654"/>
      <c r="K116" s="655"/>
      <c r="L116" s="473"/>
      <c r="M116" s="473"/>
      <c r="N116" s="473"/>
      <c r="P116" s="473"/>
      <c r="Q116" s="473"/>
      <c r="R116" s="473"/>
      <c r="S116" s="473"/>
      <c r="T116" s="473"/>
    </row>
    <row r="117" spans="1:20">
      <c r="A117" s="473" t="s">
        <v>663</v>
      </c>
      <c r="B117" s="473"/>
      <c r="C117" s="473"/>
      <c r="D117" s="473"/>
      <c r="E117" s="473"/>
      <c r="F117" s="473" t="s">
        <v>216</v>
      </c>
      <c r="G117" s="654"/>
      <c r="H117" s="655"/>
      <c r="I117" s="476" t="s">
        <v>216</v>
      </c>
      <c r="J117" s="654"/>
      <c r="K117" s="655"/>
      <c r="L117" s="473"/>
      <c r="M117" s="473"/>
      <c r="N117" s="473"/>
      <c r="P117" s="473"/>
      <c r="Q117" s="473"/>
      <c r="R117" s="473"/>
      <c r="S117" s="473"/>
      <c r="T117" s="473"/>
    </row>
    <row r="118" spans="1:20">
      <c r="A118" s="473" t="s">
        <v>664</v>
      </c>
      <c r="B118" s="473"/>
      <c r="C118" s="473"/>
      <c r="D118" s="473"/>
      <c r="E118" s="473"/>
      <c r="F118" s="473" t="s">
        <v>217</v>
      </c>
      <c r="G118" s="654"/>
      <c r="H118" s="655"/>
      <c r="I118" s="476" t="s">
        <v>217</v>
      </c>
      <c r="J118" s="654"/>
      <c r="K118" s="655"/>
      <c r="L118" s="473"/>
      <c r="M118" s="473"/>
      <c r="N118" s="473"/>
      <c r="P118" s="473"/>
      <c r="Q118" s="473"/>
      <c r="R118" s="473"/>
      <c r="S118" s="473"/>
      <c r="T118" s="473"/>
    </row>
    <row r="119" spans="1:20">
      <c r="A119" s="473" t="s">
        <v>665</v>
      </c>
      <c r="B119" s="473"/>
      <c r="C119" s="473"/>
      <c r="D119" s="473"/>
      <c r="E119" s="473"/>
      <c r="F119" s="473" t="s">
        <v>217</v>
      </c>
      <c r="G119" s="654"/>
      <c r="H119" s="655"/>
      <c r="I119" s="476" t="s">
        <v>217</v>
      </c>
      <c r="J119" s="654"/>
      <c r="K119" s="655"/>
      <c r="L119" s="473"/>
      <c r="M119" s="473"/>
      <c r="N119" s="473"/>
      <c r="P119" s="473"/>
      <c r="Q119" s="473"/>
      <c r="R119" s="473"/>
      <c r="S119" s="473"/>
      <c r="T119" s="473"/>
    </row>
    <row r="120" spans="1:20">
      <c r="A120" s="473" t="s">
        <v>666</v>
      </c>
      <c r="B120" s="473"/>
      <c r="C120" s="473"/>
      <c r="D120" s="473"/>
      <c r="E120" s="473"/>
      <c r="F120" s="473" t="s">
        <v>217</v>
      </c>
      <c r="G120" s="654"/>
      <c r="H120" s="655"/>
      <c r="I120" s="476" t="s">
        <v>217</v>
      </c>
      <c r="J120" s="654"/>
      <c r="K120" s="655"/>
      <c r="L120" s="473"/>
      <c r="M120" s="473"/>
      <c r="N120" s="473"/>
      <c r="P120" s="473"/>
      <c r="Q120" s="473"/>
      <c r="R120" s="473"/>
      <c r="S120" s="473"/>
      <c r="T120" s="473"/>
    </row>
    <row r="121" spans="1:20">
      <c r="A121" s="489" t="s">
        <v>244</v>
      </c>
      <c r="B121" s="489"/>
      <c r="C121" s="489"/>
      <c r="D121" s="489"/>
      <c r="E121" s="489"/>
      <c r="F121" s="489"/>
      <c r="G121" s="683">
        <f>SUM(G110:G120)</f>
        <v>0</v>
      </c>
      <c r="H121" s="683">
        <f>SUM(H110:H120)</f>
        <v>0</v>
      </c>
      <c r="I121" s="489"/>
      <c r="J121" s="683">
        <f>SUM(J110:J120)</f>
        <v>0</v>
      </c>
      <c r="K121" s="682">
        <f>SUM(K110:K120)</f>
        <v>0</v>
      </c>
      <c r="L121" s="489"/>
      <c r="M121" s="489"/>
      <c r="N121" s="489"/>
      <c r="O121" s="489"/>
      <c r="P121" s="473"/>
      <c r="Q121" s="473"/>
      <c r="R121" s="473"/>
      <c r="S121" s="473"/>
      <c r="T121" s="473"/>
    </row>
    <row r="122" spans="1:20">
      <c r="A122" s="473"/>
      <c r="B122" s="473"/>
      <c r="C122" s="473"/>
      <c r="D122" s="473"/>
      <c r="E122" s="473"/>
      <c r="F122" s="473"/>
      <c r="G122" s="473"/>
      <c r="H122" s="473"/>
      <c r="I122" s="473"/>
      <c r="J122" s="473"/>
      <c r="K122" s="429"/>
      <c r="L122" s="473"/>
      <c r="M122" s="473"/>
      <c r="N122" s="473"/>
      <c r="P122" s="473"/>
      <c r="Q122" s="473"/>
      <c r="R122" s="473"/>
      <c r="S122" s="473"/>
      <c r="T122" s="473"/>
    </row>
    <row r="123" spans="1:20">
      <c r="A123" s="473"/>
      <c r="B123" s="473"/>
      <c r="C123" s="473"/>
      <c r="D123" s="473"/>
      <c r="E123" s="473"/>
      <c r="F123" s="473"/>
      <c r="G123" s="473"/>
      <c r="H123" s="473"/>
      <c r="I123" s="473"/>
      <c r="J123" s="473"/>
      <c r="K123" s="473"/>
      <c r="L123" s="473"/>
      <c r="M123" s="473"/>
      <c r="N123" s="473"/>
      <c r="P123" s="473"/>
      <c r="Q123" s="473"/>
      <c r="R123" s="473"/>
      <c r="S123" s="473"/>
      <c r="T123" s="473"/>
    </row>
    <row r="124" spans="1:20">
      <c r="A124" s="473"/>
      <c r="B124" s="473"/>
      <c r="C124" s="473"/>
      <c r="D124" s="473"/>
      <c r="E124" s="473"/>
      <c r="F124" s="473"/>
      <c r="G124" s="473"/>
      <c r="H124" s="473"/>
      <c r="I124" s="473"/>
      <c r="J124" s="473"/>
      <c r="K124" s="473"/>
      <c r="L124" s="473"/>
      <c r="M124" s="473"/>
      <c r="N124" s="473"/>
      <c r="P124" s="473"/>
      <c r="Q124" s="473"/>
      <c r="R124" s="473"/>
      <c r="S124" s="473"/>
      <c r="T124" s="473"/>
    </row>
    <row r="125" spans="1:20">
      <c r="A125" s="684" t="s">
        <v>414</v>
      </c>
      <c r="B125" s="684"/>
      <c r="C125" s="684"/>
      <c r="D125" s="684"/>
      <c r="E125" s="473"/>
      <c r="F125" s="473"/>
      <c r="G125" s="473"/>
      <c r="H125" s="473"/>
      <c r="I125" s="473"/>
      <c r="J125" s="473"/>
      <c r="K125" s="473"/>
      <c r="L125" s="473"/>
      <c r="M125" s="473"/>
      <c r="N125" s="473"/>
      <c r="P125" s="473"/>
      <c r="Q125" s="473"/>
      <c r="R125" s="473"/>
      <c r="S125" s="473"/>
      <c r="T125" s="473"/>
    </row>
    <row r="126" spans="1:20">
      <c r="A126" s="473" t="s">
        <v>415</v>
      </c>
      <c r="B126" s="473"/>
      <c r="C126" s="476"/>
      <c r="D126" s="672"/>
      <c r="E126" s="476"/>
      <c r="F126" s="673"/>
      <c r="G126" s="476"/>
      <c r="H126" s="674"/>
      <c r="I126" s="473"/>
      <c r="J126" s="473"/>
      <c r="K126" s="473"/>
      <c r="L126" s="473"/>
      <c r="M126" s="473"/>
      <c r="N126" s="473"/>
      <c r="P126" s="473"/>
      <c r="Q126" s="473"/>
      <c r="R126" s="473"/>
      <c r="S126" s="473"/>
      <c r="T126" s="473"/>
    </row>
    <row r="127" spans="1:20">
      <c r="A127" s="473" t="s">
        <v>416</v>
      </c>
      <c r="B127" s="473"/>
      <c r="C127" s="476"/>
      <c r="D127" s="672"/>
      <c r="E127" s="476" t="s">
        <v>417</v>
      </c>
      <c r="F127" s="673">
        <v>1</v>
      </c>
      <c r="G127" s="675" t="s">
        <v>418</v>
      </c>
      <c r="H127" s="674">
        <f>D127*F127</f>
        <v>0</v>
      </c>
      <c r="I127" s="473"/>
      <c r="J127" s="473"/>
      <c r="K127" s="473"/>
      <c r="L127" s="473"/>
      <c r="M127" s="473"/>
      <c r="N127" s="473"/>
      <c r="P127" s="473"/>
      <c r="Q127" s="473"/>
      <c r="R127" s="473"/>
      <c r="S127" s="473"/>
      <c r="T127" s="473"/>
    </row>
    <row r="128" spans="1:20">
      <c r="A128" s="473" t="s">
        <v>419</v>
      </c>
      <c r="B128" s="473"/>
      <c r="C128" s="476"/>
      <c r="D128" s="672"/>
      <c r="E128" s="476"/>
      <c r="F128" s="673">
        <v>1</v>
      </c>
      <c r="G128" s="675" t="s">
        <v>418</v>
      </c>
      <c r="H128" s="674">
        <f>D128*F128</f>
        <v>0</v>
      </c>
      <c r="I128" s="473"/>
      <c r="J128" s="473"/>
      <c r="K128" s="473"/>
      <c r="L128" s="473"/>
      <c r="M128" s="473"/>
      <c r="N128" s="473"/>
      <c r="P128" s="473"/>
      <c r="Q128" s="473"/>
      <c r="R128" s="473"/>
      <c r="S128" s="473"/>
      <c r="T128" s="473"/>
    </row>
    <row r="129" spans="1:20">
      <c r="A129" s="473"/>
      <c r="B129" s="473"/>
      <c r="C129" s="476"/>
      <c r="D129" s="672"/>
      <c r="E129" s="476"/>
      <c r="F129" s="673"/>
      <c r="G129" s="675"/>
      <c r="H129" s="674"/>
      <c r="I129" s="473"/>
      <c r="J129" s="473"/>
      <c r="K129" s="473"/>
      <c r="L129" s="473"/>
      <c r="M129" s="473"/>
      <c r="N129" s="473"/>
      <c r="P129" s="473"/>
      <c r="Q129" s="473"/>
      <c r="R129" s="473"/>
      <c r="S129" s="473"/>
      <c r="T129" s="473"/>
    </row>
    <row r="130" spans="1:20">
      <c r="A130" s="685" t="s">
        <v>420</v>
      </c>
      <c r="B130" s="685"/>
      <c r="C130" s="686"/>
      <c r="D130" s="687"/>
      <c r="E130" s="686"/>
      <c r="F130" s="688"/>
      <c r="G130" s="689"/>
      <c r="H130" s="686"/>
      <c r="I130" s="473"/>
      <c r="J130" s="473"/>
      <c r="K130" s="473"/>
      <c r="L130" s="473"/>
      <c r="M130" s="473"/>
      <c r="N130" s="473"/>
      <c r="P130" s="473"/>
      <c r="Q130" s="473"/>
      <c r="R130" s="473"/>
      <c r="S130" s="473"/>
      <c r="T130" s="473"/>
    </row>
    <row r="131" spans="1:20">
      <c r="A131" s="473" t="s">
        <v>421</v>
      </c>
      <c r="B131" s="473"/>
      <c r="C131" s="476"/>
      <c r="D131" s="672"/>
      <c r="E131" s="476"/>
      <c r="F131" s="673"/>
      <c r="G131" s="675"/>
      <c r="H131" s="674" t="e">
        <f>SUM(H126:H129)/H130</f>
        <v>#DIV/0!</v>
      </c>
      <c r="I131" s="473"/>
      <c r="J131" s="473"/>
      <c r="K131" s="473"/>
      <c r="L131" s="473"/>
      <c r="M131" s="473"/>
      <c r="N131" s="473"/>
      <c r="P131" s="473"/>
      <c r="Q131" s="473"/>
      <c r="R131" s="473"/>
      <c r="S131" s="473"/>
      <c r="T131" s="473"/>
    </row>
    <row r="132" spans="1:20">
      <c r="A132" s="473"/>
      <c r="B132" s="473"/>
      <c r="C132" s="473"/>
      <c r="D132" s="473"/>
      <c r="E132" s="473"/>
      <c r="F132" s="473"/>
      <c r="G132" s="473"/>
      <c r="H132" s="473"/>
      <c r="I132" s="473"/>
      <c r="J132" s="473"/>
      <c r="K132" s="473"/>
      <c r="L132" s="473"/>
      <c r="M132" s="473"/>
      <c r="N132" s="473"/>
      <c r="P132" s="473"/>
      <c r="Q132" s="473"/>
      <c r="R132" s="473"/>
      <c r="S132" s="473"/>
      <c r="T132" s="473"/>
    </row>
  </sheetData>
  <sheetProtection selectLockedCells="1"/>
  <pageMargins left="0.7" right="0.7" top="0.75" bottom="0.75" header="0.51180555555555551" footer="0.51180555555555551"/>
  <pageSetup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251" r:id="rId4" name="Check Box 1">
              <controlPr defaultSize="0" autoFill="0" autoLine="0" autoPict="0">
                <anchor moveWithCells="1" sizeWithCells="1">
                  <from>
                    <xdr:col>16</xdr:col>
                    <xdr:colOff>161925</xdr:colOff>
                    <xdr:row>0</xdr:row>
                    <xdr:rowOff>0</xdr:rowOff>
                  </from>
                  <to>
                    <xdr:col>17</xdr:col>
                    <xdr:colOff>447675</xdr:colOff>
                    <xdr:row>1</xdr:row>
                    <xdr:rowOff>95250</xdr:rowOff>
                  </to>
                </anchor>
              </controlPr>
            </control>
          </mc:Choice>
        </mc:AlternateContent>
        <mc:AlternateContent xmlns:mc="http://schemas.openxmlformats.org/markup-compatibility/2006">
          <mc:Choice Requires="x14">
            <control shapeId="8252" r:id="rId5" name="Check Box 2">
              <controlPr defaultSize="0" autoFill="0" autoLine="0" autoPict="0">
                <anchor moveWithCells="1" sizeWithCells="1">
                  <from>
                    <xdr:col>16</xdr:col>
                    <xdr:colOff>133350</xdr:colOff>
                    <xdr:row>0</xdr:row>
                    <xdr:rowOff>0</xdr:rowOff>
                  </from>
                  <to>
                    <xdr:col>17</xdr:col>
                    <xdr:colOff>447675</xdr:colOff>
                    <xdr:row>1</xdr:row>
                    <xdr:rowOff>95250</xdr:rowOff>
                  </to>
                </anchor>
              </controlPr>
            </control>
          </mc:Choice>
        </mc:AlternateContent>
        <mc:AlternateContent xmlns:mc="http://schemas.openxmlformats.org/markup-compatibility/2006">
          <mc:Choice Requires="x14">
            <control shapeId="8253" r:id="rId6" name="Check Box 186">
              <controlPr defaultSize="0" autoFill="0" autoLine="0" autoPict="0">
                <anchor moveWithCells="1" sizeWithCells="1">
                  <from>
                    <xdr:col>16</xdr:col>
                    <xdr:colOff>161925</xdr:colOff>
                    <xdr:row>0</xdr:row>
                    <xdr:rowOff>0</xdr:rowOff>
                  </from>
                  <to>
                    <xdr:col>17</xdr:col>
                    <xdr:colOff>447675</xdr:colOff>
                    <xdr:row>1</xdr:row>
                    <xdr:rowOff>95250</xdr:rowOff>
                  </to>
                </anchor>
              </controlPr>
            </control>
          </mc:Choice>
        </mc:AlternateContent>
        <mc:AlternateContent xmlns:mc="http://schemas.openxmlformats.org/markup-compatibility/2006">
          <mc:Choice Requires="x14">
            <control shapeId="8254" r:id="rId7" name="Check Box 187">
              <controlPr defaultSize="0" autoFill="0" autoLine="0" autoPict="0">
                <anchor moveWithCells="1" sizeWithCells="1">
                  <from>
                    <xdr:col>16</xdr:col>
                    <xdr:colOff>133350</xdr:colOff>
                    <xdr:row>0</xdr:row>
                    <xdr:rowOff>0</xdr:rowOff>
                  </from>
                  <to>
                    <xdr:col>17</xdr:col>
                    <xdr:colOff>447675</xdr:colOff>
                    <xdr:row>1</xdr:row>
                    <xdr:rowOff>95250</xdr:rowOff>
                  </to>
                </anchor>
              </controlPr>
            </control>
          </mc:Choice>
        </mc:AlternateContent>
        <mc:AlternateContent xmlns:mc="http://schemas.openxmlformats.org/markup-compatibility/2006">
          <mc:Choice Requires="x14">
            <control shapeId="8255" r:id="rId8" name="Check Box 248">
              <controlPr defaultSize="0" autoFill="0" autoLine="0" autoPict="0">
                <anchor moveWithCells="1" sizeWithCells="1">
                  <from>
                    <xdr:col>16</xdr:col>
                    <xdr:colOff>161925</xdr:colOff>
                    <xdr:row>14</xdr:row>
                    <xdr:rowOff>0</xdr:rowOff>
                  </from>
                  <to>
                    <xdr:col>17</xdr:col>
                    <xdr:colOff>447675</xdr:colOff>
                    <xdr:row>15</xdr:row>
                    <xdr:rowOff>66675</xdr:rowOff>
                  </to>
                </anchor>
              </controlPr>
            </control>
          </mc:Choice>
        </mc:AlternateContent>
        <mc:AlternateContent xmlns:mc="http://schemas.openxmlformats.org/markup-compatibility/2006">
          <mc:Choice Requires="x14">
            <control shapeId="8256" r:id="rId9" name="Check Box 249">
              <controlPr defaultSize="0" autoFill="0" autoLine="0" autoPict="0">
                <anchor moveWithCells="1" sizeWithCells="1">
                  <from>
                    <xdr:col>16</xdr:col>
                    <xdr:colOff>133350</xdr:colOff>
                    <xdr:row>15</xdr:row>
                    <xdr:rowOff>9525</xdr:rowOff>
                  </from>
                  <to>
                    <xdr:col>17</xdr:col>
                    <xdr:colOff>447675</xdr:colOff>
                    <xdr:row>16</xdr:row>
                    <xdr:rowOff>85725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tabColor rgb="FF66CCFF"/>
  </sheetPr>
  <dimension ref="A1:T132"/>
  <sheetViews>
    <sheetView topLeftCell="A11" workbookViewId="0">
      <selection activeCell="A22" sqref="A22"/>
    </sheetView>
  </sheetViews>
  <sheetFormatPr defaultColWidth="9.140625" defaultRowHeight="11.25"/>
  <cols>
    <col min="1" max="1" width="49.85546875" style="470" customWidth="1"/>
    <col min="2" max="2" width="9.140625" style="470"/>
    <col min="3" max="3" width="3.7109375" style="470" customWidth="1"/>
    <col min="4" max="4" width="9.5703125" style="470" customWidth="1"/>
    <col min="5" max="5" width="12.7109375" style="470" customWidth="1"/>
    <col min="6" max="6" width="7" style="470" bestFit="1" customWidth="1"/>
    <col min="7" max="7" width="9.5703125" style="470" customWidth="1"/>
    <col min="8" max="8" width="12.7109375" style="470" customWidth="1"/>
    <col min="9" max="9" width="32" style="470" customWidth="1"/>
    <col min="10" max="10" width="14.140625" style="470" customWidth="1"/>
    <col min="11" max="11" width="9.140625" style="470"/>
    <col min="12" max="12" width="9.5703125" style="470" customWidth="1"/>
    <col min="13" max="16384" width="9.140625" style="470"/>
  </cols>
  <sheetData>
    <row r="1" spans="1:20" ht="15">
      <c r="A1" s="490" t="s">
        <v>148</v>
      </c>
      <c r="B1" s="491"/>
      <c r="C1" s="491"/>
      <c r="D1" s="491"/>
    </row>
    <row r="3" spans="1:20" ht="12">
      <c r="A3" s="585"/>
      <c r="B3" s="585"/>
      <c r="C3" s="585"/>
      <c r="D3" s="690" t="s">
        <v>149</v>
      </c>
      <c r="E3" s="690"/>
      <c r="F3" s="690"/>
      <c r="G3" s="690" t="s">
        <v>149</v>
      </c>
      <c r="H3" s="690"/>
      <c r="I3" s="690"/>
      <c r="J3" s="690" t="s">
        <v>149</v>
      </c>
      <c r="K3" s="690"/>
      <c r="L3" s="690" t="s">
        <v>149</v>
      </c>
      <c r="M3" s="690"/>
      <c r="N3" s="585"/>
      <c r="O3" s="585"/>
      <c r="P3" s="585"/>
      <c r="Q3" s="585"/>
      <c r="R3" s="585"/>
      <c r="S3" s="585"/>
      <c r="T3" s="585"/>
    </row>
    <row r="4" spans="1:20" ht="24">
      <c r="A4" s="585"/>
      <c r="B4" s="585"/>
      <c r="C4" s="585"/>
      <c r="D4" s="580">
        <v>2023</v>
      </c>
      <c r="E4" s="579" t="s">
        <v>150</v>
      </c>
      <c r="F4" s="690"/>
      <c r="G4" s="580">
        <v>2022</v>
      </c>
      <c r="H4" s="579" t="s">
        <v>150</v>
      </c>
      <c r="I4" s="690"/>
      <c r="J4" s="580">
        <v>2023</v>
      </c>
      <c r="K4" s="580" t="s">
        <v>151</v>
      </c>
      <c r="L4" s="580">
        <v>2022</v>
      </c>
      <c r="M4" s="580" t="s">
        <v>151</v>
      </c>
      <c r="N4" s="585"/>
      <c r="O4" s="585"/>
      <c r="P4" s="585"/>
      <c r="Q4" s="585"/>
      <c r="R4" s="585"/>
      <c r="S4" s="585"/>
      <c r="T4" s="585"/>
    </row>
    <row r="5" spans="1:20" ht="12">
      <c r="A5" s="585"/>
      <c r="B5" s="585"/>
      <c r="C5" s="585"/>
      <c r="D5" s="585"/>
      <c r="E5" s="585"/>
      <c r="F5" s="585"/>
      <c r="G5" s="585"/>
      <c r="H5" s="585"/>
      <c r="I5" s="585"/>
      <c r="J5" s="585"/>
      <c r="K5" s="585"/>
      <c r="L5" s="585"/>
      <c r="M5" s="585"/>
      <c r="N5" s="585"/>
      <c r="O5" s="585"/>
      <c r="P5" s="585"/>
      <c r="Q5" s="585"/>
      <c r="R5" s="585"/>
      <c r="S5" s="585"/>
      <c r="T5" s="585"/>
    </row>
    <row r="6" spans="1:20" ht="12">
      <c r="A6" s="691" t="s">
        <v>375</v>
      </c>
      <c r="B6" s="585"/>
      <c r="C6" s="585"/>
      <c r="D6" s="692"/>
      <c r="E6" s="585"/>
      <c r="F6" s="585"/>
      <c r="G6" s="692"/>
      <c r="H6" s="585"/>
      <c r="I6" s="581" t="s">
        <v>152</v>
      </c>
      <c r="J6" s="693">
        <f>D77</f>
        <v>0</v>
      </c>
      <c r="K6" s="693">
        <f>E77</f>
        <v>0</v>
      </c>
      <c r="L6" s="693">
        <f>G77</f>
        <v>0</v>
      </c>
      <c r="M6" s="693">
        <f>H77</f>
        <v>0</v>
      </c>
      <c r="N6" s="585"/>
      <c r="O6" s="585"/>
      <c r="P6" s="585"/>
      <c r="Q6" s="585"/>
      <c r="R6" s="585"/>
      <c r="S6" s="585"/>
      <c r="T6" s="585"/>
    </row>
    <row r="7" spans="1:20" ht="12">
      <c r="A7" s="585"/>
      <c r="B7" s="585"/>
      <c r="C7" s="585"/>
      <c r="D7" s="692"/>
      <c r="E7" s="585"/>
      <c r="F7" s="585"/>
      <c r="G7" s="692"/>
      <c r="H7" s="585"/>
      <c r="I7" s="581" t="s">
        <v>153</v>
      </c>
      <c r="J7" s="693">
        <f>D90</f>
        <v>0</v>
      </c>
      <c r="K7" s="693">
        <f>E90</f>
        <v>0</v>
      </c>
      <c r="L7" s="693">
        <f>G90</f>
        <v>0</v>
      </c>
      <c r="M7" s="693">
        <f>H90</f>
        <v>0</v>
      </c>
      <c r="N7" s="585"/>
      <c r="O7" s="585"/>
      <c r="P7" s="585"/>
      <c r="Q7" s="585"/>
      <c r="R7" s="585"/>
      <c r="S7" s="585"/>
      <c r="T7" s="585"/>
    </row>
    <row r="8" spans="1:20" ht="12">
      <c r="A8" s="584" t="s">
        <v>373</v>
      </c>
      <c r="B8" s="584"/>
      <c r="C8" s="694" t="s">
        <v>154</v>
      </c>
      <c r="D8" s="695"/>
      <c r="E8" s="696"/>
      <c r="F8" s="694" t="s">
        <v>154</v>
      </c>
      <c r="G8" s="695"/>
      <c r="H8" s="696"/>
      <c r="I8" s="582" t="s">
        <v>155</v>
      </c>
      <c r="J8" s="693">
        <f>D103</f>
        <v>0</v>
      </c>
      <c r="K8" s="693">
        <f>E103</f>
        <v>0</v>
      </c>
      <c r="L8" s="693">
        <f>G103</f>
        <v>0</v>
      </c>
      <c r="M8" s="693">
        <f>H103</f>
        <v>0</v>
      </c>
      <c r="N8" s="585"/>
      <c r="O8" s="585"/>
      <c r="P8" s="585"/>
      <c r="Q8" s="585"/>
      <c r="R8" s="585"/>
      <c r="S8" s="585"/>
      <c r="T8" s="585"/>
    </row>
    <row r="9" spans="1:20" ht="12">
      <c r="A9" s="585" t="s">
        <v>156</v>
      </c>
      <c r="B9" s="585"/>
      <c r="C9" s="694" t="s">
        <v>154</v>
      </c>
      <c r="D9" s="695"/>
      <c r="E9" s="696"/>
      <c r="F9" s="694" t="s">
        <v>154</v>
      </c>
      <c r="G9" s="695"/>
      <c r="H9" s="696"/>
      <c r="I9" s="582" t="s">
        <v>157</v>
      </c>
      <c r="J9" s="693">
        <f>D120</f>
        <v>0</v>
      </c>
      <c r="K9" s="693">
        <f>E120</f>
        <v>0</v>
      </c>
      <c r="L9" s="693">
        <f>G120</f>
        <v>0</v>
      </c>
      <c r="M9" s="693">
        <f>H120</f>
        <v>0</v>
      </c>
      <c r="N9" s="585"/>
      <c r="O9" s="585"/>
      <c r="P9" s="585"/>
      <c r="Q9" s="585"/>
      <c r="R9" s="585"/>
      <c r="S9" s="585"/>
      <c r="T9" s="585"/>
    </row>
    <row r="10" spans="1:20" ht="12">
      <c r="A10" s="585" t="s">
        <v>158</v>
      </c>
      <c r="B10" s="585"/>
      <c r="C10" s="694" t="s">
        <v>154</v>
      </c>
      <c r="D10" s="695"/>
      <c r="E10" s="696"/>
      <c r="F10" s="694" t="s">
        <v>154</v>
      </c>
      <c r="G10" s="695"/>
      <c r="H10" s="696"/>
      <c r="I10" s="583"/>
      <c r="J10" s="585"/>
      <c r="K10" s="692"/>
      <c r="L10" s="585"/>
      <c r="M10" s="585"/>
      <c r="N10" s="585"/>
      <c r="O10" s="585"/>
      <c r="P10" s="585"/>
      <c r="Q10" s="585"/>
      <c r="R10" s="585"/>
      <c r="S10" s="585"/>
      <c r="T10" s="585"/>
    </row>
    <row r="11" spans="1:20" ht="12">
      <c r="A11" s="585" t="s">
        <v>374</v>
      </c>
      <c r="B11" s="585"/>
      <c r="C11" s="694" t="s">
        <v>154</v>
      </c>
      <c r="D11" s="695"/>
      <c r="E11" s="696"/>
      <c r="F11" s="694" t="s">
        <v>154</v>
      </c>
      <c r="G11" s="695"/>
      <c r="H11" s="696"/>
      <c r="I11" s="582" t="s">
        <v>693</v>
      </c>
      <c r="J11" s="693">
        <f>SUM(J6:J9)</f>
        <v>0</v>
      </c>
      <c r="K11" s="693">
        <f>SUM(K6:K9)</f>
        <v>0</v>
      </c>
      <c r="L11" s="585"/>
      <c r="M11" s="585"/>
      <c r="N11" s="585"/>
      <c r="O11" s="585"/>
      <c r="P11" s="585"/>
      <c r="Q11" s="585"/>
      <c r="R11" s="585"/>
      <c r="S11" s="585"/>
      <c r="T11" s="585"/>
    </row>
    <row r="12" spans="1:20" ht="12">
      <c r="A12" s="585" t="s">
        <v>159</v>
      </c>
      <c r="B12" s="585"/>
      <c r="C12" s="694" t="s">
        <v>154</v>
      </c>
      <c r="D12" s="695"/>
      <c r="E12" s="696"/>
      <c r="F12" s="694" t="s">
        <v>154</v>
      </c>
      <c r="G12" s="695"/>
      <c r="H12" s="696"/>
      <c r="I12" s="582" t="s">
        <v>687</v>
      </c>
      <c r="J12" s="693">
        <f>SUM(L6:L9)</f>
        <v>0</v>
      </c>
      <c r="K12" s="693">
        <f>SUM(M6:M9)</f>
        <v>0</v>
      </c>
      <c r="L12" s="585"/>
      <c r="M12" s="585"/>
      <c r="N12" s="585"/>
      <c r="O12" s="585"/>
      <c r="P12" s="585"/>
      <c r="Q12" s="585"/>
      <c r="R12" s="585"/>
      <c r="S12" s="585"/>
      <c r="T12" s="585"/>
    </row>
    <row r="13" spans="1:20" ht="12">
      <c r="A13" s="585" t="s">
        <v>160</v>
      </c>
      <c r="B13" s="585"/>
      <c r="C13" s="694" t="s">
        <v>154</v>
      </c>
      <c r="D13" s="695"/>
      <c r="E13" s="696"/>
      <c r="F13" s="694" t="s">
        <v>154</v>
      </c>
      <c r="G13" s="695"/>
      <c r="H13" s="696"/>
      <c r="I13" s="582"/>
      <c r="J13" s="697">
        <f>J11+J12</f>
        <v>0</v>
      </c>
      <c r="K13" s="697">
        <f>K11+K12</f>
        <v>0</v>
      </c>
      <c r="L13" s="585"/>
      <c r="M13" s="585"/>
      <c r="N13" s="698" t="s">
        <v>382</v>
      </c>
      <c r="O13" s="698"/>
      <c r="P13" s="698"/>
      <c r="Q13" s="699"/>
      <c r="R13" s="585"/>
      <c r="S13" s="585"/>
      <c r="T13" s="585"/>
    </row>
    <row r="14" spans="1:20" ht="12">
      <c r="A14" s="585" t="s">
        <v>161</v>
      </c>
      <c r="B14" s="585"/>
      <c r="C14" s="694" t="s">
        <v>154</v>
      </c>
      <c r="D14" s="695"/>
      <c r="E14" s="696"/>
      <c r="F14" s="694" t="s">
        <v>154</v>
      </c>
      <c r="G14" s="695"/>
      <c r="H14" s="696"/>
      <c r="I14" s="585"/>
      <c r="J14" s="585"/>
      <c r="K14" s="585"/>
      <c r="L14" s="585"/>
      <c r="M14" s="585"/>
      <c r="N14" s="698" t="s">
        <v>383</v>
      </c>
      <c r="O14" s="700"/>
      <c r="P14" s="698"/>
      <c r="Q14" s="699"/>
      <c r="R14" s="585"/>
      <c r="S14" s="585"/>
      <c r="T14" s="585"/>
    </row>
    <row r="15" spans="1:20" ht="12">
      <c r="A15" s="585"/>
      <c r="B15" s="585"/>
      <c r="C15" s="694" t="s">
        <v>154</v>
      </c>
      <c r="D15" s="695"/>
      <c r="E15" s="696"/>
      <c r="F15" s="694" t="s">
        <v>154</v>
      </c>
      <c r="G15" s="695"/>
      <c r="H15" s="696"/>
      <c r="I15" s="585" t="s">
        <v>162</v>
      </c>
      <c r="J15" s="592">
        <f>J11/12</f>
        <v>0</v>
      </c>
      <c r="K15" s="585"/>
      <c r="L15" s="583"/>
      <c r="M15" s="585"/>
      <c r="N15" s="698" t="s">
        <v>385</v>
      </c>
      <c r="O15" s="701" t="b">
        <v>0</v>
      </c>
      <c r="P15" s="702" t="b">
        <v>0</v>
      </c>
      <c r="Q15" s="699"/>
      <c r="R15" s="585"/>
      <c r="S15" s="585"/>
      <c r="T15" s="585"/>
    </row>
    <row r="16" spans="1:20" ht="12">
      <c r="A16" s="586" t="s">
        <v>381</v>
      </c>
      <c r="B16" s="585"/>
      <c r="C16" s="694"/>
      <c r="D16" s="703">
        <f>SUM(D8:D15)</f>
        <v>0</v>
      </c>
      <c r="E16" s="703">
        <f>SUM(E8:E15)</f>
        <v>0</v>
      </c>
      <c r="F16" s="694"/>
      <c r="G16" s="703">
        <f>SUM(G8:G15)</f>
        <v>0</v>
      </c>
      <c r="H16" s="704">
        <f>SUM(H8:H15)</f>
        <v>0</v>
      </c>
      <c r="I16" s="585" t="s">
        <v>163</v>
      </c>
      <c r="J16" s="592">
        <f>J13/24</f>
        <v>0</v>
      </c>
      <c r="K16" s="585"/>
      <c r="L16" s="585"/>
      <c r="M16" s="585"/>
      <c r="N16" s="698" t="s">
        <v>384</v>
      </c>
      <c r="O16" s="705" t="b">
        <f>FALSE</f>
        <v>0</v>
      </c>
      <c r="P16" s="702" t="b">
        <v>0</v>
      </c>
      <c r="Q16" s="706">
        <f>Q14*Q15</f>
        <v>0</v>
      </c>
      <c r="R16" s="585"/>
      <c r="S16" s="585"/>
      <c r="T16" s="585"/>
    </row>
    <row r="17" spans="1:20" ht="12">
      <c r="A17" s="585"/>
      <c r="B17" s="585"/>
      <c r="C17" s="585"/>
      <c r="D17" s="585"/>
      <c r="E17" s="592"/>
      <c r="F17" s="585"/>
      <c r="G17" s="692"/>
      <c r="H17" s="479"/>
      <c r="I17" s="585"/>
      <c r="J17" s="585"/>
      <c r="K17" s="585"/>
      <c r="L17" s="585"/>
      <c r="M17" s="585"/>
      <c r="N17" s="585"/>
      <c r="O17" s="585"/>
      <c r="P17" s="585"/>
      <c r="Q17" s="585"/>
      <c r="R17" s="585"/>
      <c r="S17" s="585"/>
      <c r="T17" s="585"/>
    </row>
    <row r="18" spans="1:20" ht="12">
      <c r="A18" s="691" t="s">
        <v>376</v>
      </c>
      <c r="B18" s="585"/>
      <c r="C18" s="585"/>
      <c r="D18" s="585"/>
      <c r="E18" s="592"/>
      <c r="F18" s="585"/>
      <c r="G18" s="692"/>
      <c r="H18" s="479"/>
      <c r="I18" s="591" t="s">
        <v>164</v>
      </c>
      <c r="J18" s="593">
        <f>IF(P15=TRUE,J15,IF(P16=TRUE,J16,0))</f>
        <v>0</v>
      </c>
      <c r="K18" s="585"/>
      <c r="L18" s="585"/>
      <c r="M18" s="585"/>
      <c r="N18" s="585"/>
      <c r="O18" s="585"/>
      <c r="P18" s="585"/>
      <c r="Q18" s="585"/>
      <c r="R18" s="585"/>
      <c r="S18" s="585"/>
      <c r="T18" s="585"/>
    </row>
    <row r="19" spans="1:20" ht="12">
      <c r="A19" s="707" t="s">
        <v>377</v>
      </c>
      <c r="B19" s="585"/>
      <c r="C19" s="694" t="s">
        <v>154</v>
      </c>
      <c r="D19" s="695"/>
      <c r="E19" s="696"/>
      <c r="F19" s="694" t="s">
        <v>154</v>
      </c>
      <c r="G19" s="695"/>
      <c r="H19" s="696"/>
      <c r="I19" s="590" t="s">
        <v>165</v>
      </c>
      <c r="J19" s="594">
        <f>K3/12</f>
        <v>0</v>
      </c>
      <c r="K19" s="585" t="s">
        <v>166</v>
      </c>
      <c r="L19" s="585"/>
      <c r="M19" s="585"/>
      <c r="N19" s="585"/>
      <c r="O19" s="585"/>
      <c r="P19" s="585"/>
      <c r="Q19" s="585"/>
      <c r="R19" s="585"/>
      <c r="S19" s="585"/>
      <c r="T19" s="585"/>
    </row>
    <row r="20" spans="1:20" ht="12">
      <c r="A20" s="707" t="s">
        <v>378</v>
      </c>
      <c r="B20" s="585"/>
      <c r="C20" s="694" t="s">
        <v>154</v>
      </c>
      <c r="D20" s="695"/>
      <c r="E20" s="696"/>
      <c r="F20" s="694" t="s">
        <v>154</v>
      </c>
      <c r="G20" s="695"/>
      <c r="H20" s="696"/>
      <c r="I20" s="591"/>
      <c r="J20" s="594">
        <f>K3/24</f>
        <v>0</v>
      </c>
      <c r="K20" s="585" t="s">
        <v>167</v>
      </c>
      <c r="L20" s="585"/>
      <c r="M20" s="585"/>
      <c r="N20" s="585"/>
      <c r="O20" s="585"/>
      <c r="P20" s="585"/>
      <c r="Q20" s="585"/>
      <c r="R20" s="585"/>
      <c r="S20" s="585"/>
      <c r="T20" s="585"/>
    </row>
    <row r="21" spans="1:20" ht="12">
      <c r="A21" s="707" t="s">
        <v>379</v>
      </c>
      <c r="B21" s="585"/>
      <c r="C21" s="694" t="s">
        <v>154</v>
      </c>
      <c r="D21" s="708"/>
      <c r="E21" s="709"/>
      <c r="F21" s="694" t="s">
        <v>154</v>
      </c>
      <c r="G21" s="708"/>
      <c r="H21" s="696"/>
      <c r="I21" s="591"/>
      <c r="J21" s="593"/>
      <c r="K21" s="585"/>
      <c r="L21" s="585"/>
      <c r="M21" s="585"/>
      <c r="N21" s="585"/>
      <c r="O21" s="585"/>
      <c r="P21" s="585"/>
      <c r="Q21" s="585"/>
      <c r="R21" s="585"/>
      <c r="S21" s="585"/>
      <c r="T21" s="585"/>
    </row>
    <row r="22" spans="1:20" ht="12">
      <c r="A22" s="707" t="s">
        <v>692</v>
      </c>
      <c r="B22" s="585"/>
      <c r="C22" s="694" t="s">
        <v>154</v>
      </c>
      <c r="D22" s="708"/>
      <c r="E22" s="696"/>
      <c r="F22" s="694" t="s">
        <v>154</v>
      </c>
      <c r="G22" s="708"/>
      <c r="H22" s="696"/>
      <c r="I22" s="591"/>
      <c r="J22" s="593"/>
      <c r="K22" s="585"/>
      <c r="L22" s="585"/>
      <c r="M22" s="585"/>
      <c r="N22" s="585"/>
      <c r="O22" s="585"/>
      <c r="P22" s="585"/>
      <c r="Q22" s="585"/>
      <c r="R22" s="585"/>
      <c r="S22" s="585"/>
      <c r="T22" s="585"/>
    </row>
    <row r="23" spans="1:20" ht="12">
      <c r="A23" s="707" t="s">
        <v>380</v>
      </c>
      <c r="B23" s="585"/>
      <c r="C23" s="694" t="s">
        <v>154</v>
      </c>
      <c r="D23" s="710">
        <f>Q16</f>
        <v>0</v>
      </c>
      <c r="E23" s="711"/>
      <c r="F23" s="712" t="s">
        <v>154</v>
      </c>
      <c r="G23" s="710">
        <f>T16</f>
        <v>0</v>
      </c>
      <c r="H23" s="711"/>
      <c r="I23" s="591"/>
      <c r="J23" s="593"/>
      <c r="K23" s="585"/>
      <c r="L23" s="585"/>
      <c r="M23" s="585"/>
      <c r="N23" s="585"/>
      <c r="O23" s="585"/>
      <c r="P23" s="585"/>
      <c r="Q23" s="585"/>
      <c r="R23" s="585"/>
      <c r="S23" s="585"/>
      <c r="T23" s="585"/>
    </row>
    <row r="24" spans="1:20" ht="12">
      <c r="A24" s="586" t="s">
        <v>174</v>
      </c>
      <c r="B24" s="585"/>
      <c r="C24" s="694"/>
      <c r="D24" s="703">
        <f>D19-D20-D23</f>
        <v>0</v>
      </c>
      <c r="E24" s="703">
        <f>SUM(E16:E23)</f>
        <v>0</v>
      </c>
      <c r="F24" s="694"/>
      <c r="G24" s="703">
        <f>G19-G20-G23</f>
        <v>0</v>
      </c>
      <c r="H24" s="704">
        <f>SUM(H16:H23)</f>
        <v>0</v>
      </c>
      <c r="I24" s="591"/>
      <c r="J24" s="593"/>
      <c r="K24" s="585"/>
      <c r="L24" s="585"/>
      <c r="M24" s="585"/>
      <c r="N24" s="585"/>
      <c r="O24" s="585"/>
      <c r="P24" s="585"/>
      <c r="Q24" s="585"/>
      <c r="R24" s="585"/>
      <c r="S24" s="585"/>
      <c r="T24" s="585"/>
    </row>
    <row r="25" spans="1:20" ht="12">
      <c r="A25" s="707"/>
      <c r="B25" s="585"/>
      <c r="C25" s="585"/>
      <c r="D25" s="585"/>
      <c r="E25" s="592"/>
      <c r="F25" s="585"/>
      <c r="G25" s="692"/>
      <c r="H25" s="479"/>
      <c r="I25" s="591"/>
      <c r="J25" s="593"/>
      <c r="K25" s="585"/>
      <c r="L25" s="585"/>
      <c r="M25" s="585"/>
      <c r="N25" s="585"/>
      <c r="O25" s="585"/>
      <c r="P25" s="585"/>
      <c r="Q25" s="585"/>
      <c r="R25" s="585"/>
      <c r="S25" s="585"/>
      <c r="T25" s="585"/>
    </row>
    <row r="26" spans="1:20" ht="12">
      <c r="A26" s="691" t="s">
        <v>386</v>
      </c>
      <c r="B26" s="585"/>
      <c r="C26" s="585"/>
      <c r="D26" s="585"/>
      <c r="E26" s="592"/>
      <c r="F26" s="585"/>
      <c r="G26" s="692"/>
      <c r="H26" s="479"/>
      <c r="I26" s="585"/>
      <c r="J26" s="585"/>
      <c r="K26" s="585"/>
      <c r="L26" s="585"/>
      <c r="M26" s="585"/>
      <c r="N26" s="585"/>
      <c r="O26" s="585"/>
      <c r="P26" s="585"/>
      <c r="Q26" s="585"/>
      <c r="R26" s="585"/>
      <c r="S26" s="585"/>
      <c r="T26" s="585"/>
    </row>
    <row r="27" spans="1:20" ht="12">
      <c r="A27" s="585" t="s">
        <v>387</v>
      </c>
      <c r="B27" s="585"/>
      <c r="C27" s="694" t="s">
        <v>154</v>
      </c>
      <c r="D27" s="713"/>
      <c r="E27" s="714"/>
      <c r="F27" s="715" t="s">
        <v>154</v>
      </c>
      <c r="G27" s="716"/>
      <c r="H27" s="714"/>
      <c r="I27" s="585"/>
      <c r="J27" s="592"/>
      <c r="K27" s="585"/>
      <c r="L27" s="585"/>
      <c r="M27" s="585"/>
      <c r="N27" s="585"/>
      <c r="O27" s="585"/>
      <c r="P27" s="585"/>
      <c r="Q27" s="585"/>
      <c r="R27" s="585"/>
      <c r="S27" s="585"/>
      <c r="T27" s="585"/>
    </row>
    <row r="28" spans="1:20" ht="12">
      <c r="A28" s="585" t="s">
        <v>388</v>
      </c>
      <c r="B28" s="585"/>
      <c r="C28" s="694" t="s">
        <v>154</v>
      </c>
      <c r="D28" s="713"/>
      <c r="E28" s="714"/>
      <c r="F28" s="715" t="s">
        <v>154</v>
      </c>
      <c r="G28" s="716"/>
      <c r="H28" s="714"/>
      <c r="I28" s="585"/>
      <c r="J28" s="592"/>
      <c r="K28" s="585"/>
      <c r="L28" s="585"/>
      <c r="M28" s="585"/>
      <c r="N28" s="585"/>
      <c r="O28" s="585"/>
      <c r="P28" s="585"/>
      <c r="Q28" s="585"/>
      <c r="R28" s="585"/>
      <c r="S28" s="585"/>
      <c r="T28" s="585"/>
    </row>
    <row r="29" spans="1:20" ht="12">
      <c r="A29" s="586" t="s">
        <v>176</v>
      </c>
      <c r="B29" s="585"/>
      <c r="C29" s="694"/>
      <c r="D29" s="717">
        <f>SUM(D27:D28)</f>
        <v>0</v>
      </c>
      <c r="E29" s="693">
        <f>SUM(E27:E28)</f>
        <v>0</v>
      </c>
      <c r="F29" s="715"/>
      <c r="G29" s="693">
        <f>SUM(G27:G28)</f>
        <v>0</v>
      </c>
      <c r="H29" s="718">
        <f>SUM(H27:H28)</f>
        <v>0</v>
      </c>
      <c r="I29" s="585"/>
      <c r="J29" s="585"/>
      <c r="K29" s="585"/>
      <c r="L29" s="585"/>
      <c r="M29" s="585"/>
      <c r="N29" s="585"/>
      <c r="O29" s="585"/>
      <c r="P29" s="585"/>
      <c r="Q29" s="585"/>
      <c r="R29" s="585"/>
      <c r="S29" s="585"/>
      <c r="T29" s="585"/>
    </row>
    <row r="30" spans="1:20" ht="12">
      <c r="A30" s="585"/>
      <c r="B30" s="585"/>
      <c r="C30" s="585"/>
      <c r="D30" s="585"/>
      <c r="E30" s="592"/>
      <c r="F30" s="585"/>
      <c r="G30" s="692"/>
      <c r="H30" s="479"/>
      <c r="I30" s="585"/>
      <c r="J30" s="585"/>
      <c r="K30" s="585"/>
      <c r="L30" s="585"/>
      <c r="M30" s="585"/>
      <c r="N30" s="585"/>
      <c r="O30" s="585"/>
      <c r="P30" s="585"/>
      <c r="Q30" s="585"/>
      <c r="R30" s="585"/>
      <c r="S30" s="585"/>
      <c r="T30" s="585"/>
    </row>
    <row r="31" spans="1:20" ht="12">
      <c r="A31" s="691" t="s">
        <v>389</v>
      </c>
      <c r="B31" s="589" t="s">
        <v>175</v>
      </c>
      <c r="C31" s="589"/>
      <c r="D31" s="719"/>
      <c r="E31" s="720"/>
      <c r="F31" s="585"/>
      <c r="G31" s="721"/>
      <c r="H31" s="479"/>
      <c r="I31" s="585"/>
      <c r="J31" s="585"/>
      <c r="K31" s="585"/>
      <c r="L31" s="585"/>
      <c r="M31" s="585"/>
      <c r="N31" s="585"/>
      <c r="O31" s="585"/>
      <c r="P31" s="585"/>
      <c r="Q31" s="585"/>
      <c r="R31" s="585"/>
      <c r="S31" s="585"/>
      <c r="T31" s="585"/>
    </row>
    <row r="32" spans="1:20" ht="12">
      <c r="A32" s="585" t="s">
        <v>592</v>
      </c>
      <c r="B32" s="585"/>
      <c r="C32" s="715" t="s">
        <v>154</v>
      </c>
      <c r="D32" s="716"/>
      <c r="E32" s="714"/>
      <c r="F32" s="715" t="s">
        <v>154</v>
      </c>
      <c r="G32" s="716"/>
      <c r="H32" s="714"/>
      <c r="I32" s="585"/>
      <c r="J32" s="585"/>
      <c r="K32" s="585"/>
      <c r="L32" s="585"/>
      <c r="M32" s="585"/>
      <c r="N32" s="585"/>
      <c r="O32" s="585"/>
      <c r="P32" s="585"/>
      <c r="Q32" s="585"/>
      <c r="R32" s="585"/>
      <c r="S32" s="585"/>
      <c r="T32" s="585"/>
    </row>
    <row r="33" spans="1:20" ht="12">
      <c r="A33" s="585" t="s">
        <v>593</v>
      </c>
      <c r="B33" s="585"/>
      <c r="C33" s="722" t="s">
        <v>294</v>
      </c>
      <c r="D33" s="716">
        <v>0</v>
      </c>
      <c r="E33" s="714"/>
      <c r="F33" s="722" t="s">
        <v>294</v>
      </c>
      <c r="G33" s="716"/>
      <c r="H33" s="714"/>
      <c r="I33" s="585"/>
      <c r="J33" s="585"/>
      <c r="K33" s="585"/>
      <c r="L33" s="585"/>
      <c r="M33" s="585"/>
      <c r="N33" s="585"/>
      <c r="O33" s="585"/>
      <c r="P33" s="585"/>
      <c r="Q33" s="585"/>
      <c r="R33" s="585"/>
      <c r="S33" s="585"/>
      <c r="T33" s="585"/>
    </row>
    <row r="34" spans="1:20" ht="12">
      <c r="A34" s="585" t="s">
        <v>169</v>
      </c>
      <c r="B34" s="585"/>
      <c r="C34" s="715" t="s">
        <v>154</v>
      </c>
      <c r="D34" s="716">
        <v>0</v>
      </c>
      <c r="E34" s="714"/>
      <c r="F34" s="715" t="s">
        <v>154</v>
      </c>
      <c r="G34" s="716"/>
      <c r="H34" s="714"/>
      <c r="I34" s="585"/>
      <c r="J34" s="585"/>
      <c r="K34" s="585"/>
      <c r="L34" s="585"/>
      <c r="M34" s="585"/>
      <c r="N34" s="585"/>
      <c r="O34" s="585"/>
      <c r="P34" s="585"/>
      <c r="Q34" s="585"/>
      <c r="R34" s="585"/>
      <c r="S34" s="585"/>
      <c r="T34" s="585"/>
    </row>
    <row r="35" spans="1:20" ht="12">
      <c r="A35" s="585" t="s">
        <v>170</v>
      </c>
      <c r="B35" s="585"/>
      <c r="C35" s="715" t="s">
        <v>154</v>
      </c>
      <c r="D35" s="716">
        <v>0</v>
      </c>
      <c r="E35" s="714"/>
      <c r="F35" s="715" t="s">
        <v>154</v>
      </c>
      <c r="G35" s="716"/>
      <c r="H35" s="714"/>
      <c r="I35" s="585"/>
      <c r="J35" s="585"/>
      <c r="K35" s="585"/>
      <c r="L35" s="585"/>
      <c r="M35" s="585"/>
      <c r="N35" s="585"/>
      <c r="O35" s="585"/>
      <c r="P35" s="585"/>
      <c r="Q35" s="585"/>
      <c r="R35" s="585"/>
      <c r="S35" s="585"/>
      <c r="T35" s="585"/>
    </row>
    <row r="36" spans="1:20" ht="12">
      <c r="A36" s="585" t="s">
        <v>171</v>
      </c>
      <c r="B36" s="585"/>
      <c r="C36" s="715" t="s">
        <v>172</v>
      </c>
      <c r="D36" s="723">
        <v>0</v>
      </c>
      <c r="E36" s="724"/>
      <c r="F36" s="725" t="s">
        <v>172</v>
      </c>
      <c r="G36" s="723"/>
      <c r="H36" s="724"/>
      <c r="I36" s="585"/>
      <c r="J36" s="585"/>
      <c r="K36" s="585"/>
      <c r="L36" s="585"/>
      <c r="M36" s="585"/>
      <c r="N36" s="585"/>
      <c r="O36" s="585"/>
      <c r="P36" s="585"/>
      <c r="Q36" s="585"/>
      <c r="R36" s="585"/>
      <c r="S36" s="585"/>
      <c r="T36" s="585"/>
    </row>
    <row r="37" spans="1:20" ht="12">
      <c r="A37" s="585" t="s">
        <v>173</v>
      </c>
      <c r="B37" s="585"/>
      <c r="C37" s="715" t="s">
        <v>154</v>
      </c>
      <c r="D37" s="716">
        <v>0</v>
      </c>
      <c r="E37" s="714"/>
      <c r="F37" s="715" t="s">
        <v>154</v>
      </c>
      <c r="G37" s="716"/>
      <c r="H37" s="714"/>
      <c r="I37" s="585"/>
      <c r="J37" s="585"/>
      <c r="K37" s="585"/>
      <c r="L37" s="585"/>
      <c r="M37" s="585"/>
      <c r="N37" s="585"/>
      <c r="O37" s="585"/>
      <c r="P37" s="585"/>
      <c r="Q37" s="585"/>
      <c r="R37" s="585"/>
      <c r="S37" s="585"/>
      <c r="T37" s="585"/>
    </row>
    <row r="38" spans="1:20" ht="12">
      <c r="A38" s="585" t="s">
        <v>390</v>
      </c>
      <c r="B38" s="585"/>
      <c r="C38" s="715" t="s">
        <v>154</v>
      </c>
      <c r="D38" s="716">
        <v>0</v>
      </c>
      <c r="E38" s="714"/>
      <c r="F38" s="715" t="s">
        <v>154</v>
      </c>
      <c r="G38" s="716"/>
      <c r="H38" s="714"/>
      <c r="I38" s="585"/>
      <c r="J38" s="585"/>
      <c r="K38" s="585"/>
      <c r="L38" s="585"/>
      <c r="M38" s="585"/>
      <c r="N38" s="585"/>
      <c r="O38" s="585"/>
      <c r="P38" s="585"/>
      <c r="Q38" s="585"/>
      <c r="R38" s="585"/>
      <c r="S38" s="585"/>
      <c r="T38" s="585"/>
    </row>
    <row r="39" spans="1:20" ht="12">
      <c r="A39" s="585" t="s">
        <v>391</v>
      </c>
      <c r="B39" s="585"/>
      <c r="C39" s="715" t="s">
        <v>154</v>
      </c>
      <c r="D39" s="716">
        <v>0</v>
      </c>
      <c r="E39" s="714"/>
      <c r="F39" s="715" t="s">
        <v>154</v>
      </c>
      <c r="G39" s="716"/>
      <c r="H39" s="714"/>
      <c r="I39" s="585"/>
      <c r="J39" s="585"/>
      <c r="K39" s="585"/>
      <c r="L39" s="585"/>
      <c r="M39" s="585"/>
      <c r="N39" s="585"/>
      <c r="O39" s="585"/>
      <c r="P39" s="585"/>
      <c r="Q39" s="585"/>
      <c r="R39" s="585"/>
      <c r="S39" s="585"/>
      <c r="T39" s="585"/>
    </row>
    <row r="40" spans="1:20" ht="12">
      <c r="A40" s="585"/>
      <c r="B40" s="585"/>
      <c r="C40" s="715"/>
      <c r="D40" s="726"/>
      <c r="E40" s="697"/>
      <c r="F40" s="715"/>
      <c r="G40" s="726"/>
      <c r="H40" s="714"/>
      <c r="I40" s="585"/>
      <c r="J40" s="585"/>
      <c r="K40" s="585"/>
      <c r="L40" s="585"/>
      <c r="M40" s="585"/>
      <c r="N40" s="585"/>
      <c r="O40" s="585"/>
      <c r="P40" s="585"/>
      <c r="Q40" s="585"/>
      <c r="R40" s="585"/>
      <c r="S40" s="585"/>
      <c r="T40" s="585"/>
    </row>
    <row r="41" spans="1:20" ht="12">
      <c r="A41" s="586" t="s">
        <v>174</v>
      </c>
      <c r="B41" s="585"/>
      <c r="C41" s="715"/>
      <c r="D41" s="693">
        <f>SUM(D32:D40)</f>
        <v>0</v>
      </c>
      <c r="E41" s="693">
        <f>SUM(E32:E40)</f>
        <v>0</v>
      </c>
      <c r="F41" s="715"/>
      <c r="G41" s="693">
        <f>SUM(G32:G40)</f>
        <v>0</v>
      </c>
      <c r="H41" s="718">
        <f>SUM(H32:H40)</f>
        <v>0</v>
      </c>
      <c r="I41" s="585"/>
      <c r="J41" s="585"/>
      <c r="K41" s="585"/>
      <c r="L41" s="585"/>
      <c r="M41" s="585"/>
      <c r="N41" s="585"/>
      <c r="O41" s="585"/>
      <c r="P41" s="585"/>
      <c r="Q41" s="585"/>
      <c r="R41" s="585"/>
      <c r="S41" s="585"/>
      <c r="T41" s="585"/>
    </row>
    <row r="42" spans="1:20" ht="12">
      <c r="A42" s="585"/>
      <c r="B42" s="585"/>
      <c r="C42" s="585"/>
      <c r="D42" s="585"/>
      <c r="E42" s="592"/>
      <c r="F42" s="585"/>
      <c r="G42" s="692"/>
      <c r="H42" s="479"/>
      <c r="I42" s="585"/>
      <c r="J42" s="585"/>
      <c r="K42" s="585"/>
      <c r="L42" s="585"/>
      <c r="M42" s="585"/>
      <c r="N42" s="585"/>
      <c r="O42" s="585"/>
      <c r="P42" s="585"/>
      <c r="Q42" s="585"/>
      <c r="R42" s="585"/>
      <c r="S42" s="585"/>
      <c r="T42" s="585"/>
    </row>
    <row r="43" spans="1:20" ht="12">
      <c r="A43" s="691" t="s">
        <v>392</v>
      </c>
      <c r="B43" s="585"/>
      <c r="C43" s="585"/>
      <c r="D43" s="721"/>
      <c r="E43" s="592"/>
      <c r="F43" s="585"/>
      <c r="G43" s="721"/>
      <c r="H43" s="479"/>
      <c r="I43" s="589" t="s">
        <v>175</v>
      </c>
      <c r="J43" s="585"/>
      <c r="K43" s="585"/>
      <c r="L43" s="585"/>
      <c r="M43" s="585"/>
      <c r="N43" s="585"/>
      <c r="O43" s="585"/>
      <c r="P43" s="585"/>
      <c r="Q43" s="585"/>
      <c r="R43" s="585"/>
      <c r="S43" s="585"/>
      <c r="T43" s="585"/>
    </row>
    <row r="44" spans="1:20" ht="12">
      <c r="A44" s="585" t="s">
        <v>594</v>
      </c>
      <c r="B44" s="585"/>
      <c r="C44" s="715" t="s">
        <v>154</v>
      </c>
      <c r="D44" s="718" t="s">
        <v>168</v>
      </c>
      <c r="E44" s="714"/>
      <c r="F44" s="715" t="s">
        <v>154</v>
      </c>
      <c r="G44" s="718" t="s">
        <v>168</v>
      </c>
      <c r="H44" s="714"/>
      <c r="I44" s="585"/>
      <c r="J44" s="585"/>
      <c r="K44" s="585"/>
      <c r="L44" s="585"/>
      <c r="M44" s="585"/>
      <c r="N44" s="585"/>
      <c r="O44" s="585"/>
      <c r="P44" s="585"/>
      <c r="Q44" s="585"/>
      <c r="R44" s="585"/>
      <c r="S44" s="585"/>
      <c r="T44" s="585"/>
    </row>
    <row r="45" spans="1:20" ht="12">
      <c r="A45" s="586" t="s">
        <v>184</v>
      </c>
      <c r="B45" s="585"/>
      <c r="C45" s="715"/>
      <c r="D45" s="693">
        <f>SUM(D44)</f>
        <v>0</v>
      </c>
      <c r="E45" s="693">
        <f>SUM(E44)</f>
        <v>0</v>
      </c>
      <c r="F45" s="715"/>
      <c r="G45" s="693">
        <f>SUM(G44)</f>
        <v>0</v>
      </c>
      <c r="H45" s="718">
        <f>SUM(H44)</f>
        <v>0</v>
      </c>
      <c r="I45" s="585"/>
      <c r="J45" s="585"/>
      <c r="K45" s="585"/>
      <c r="L45" s="585"/>
      <c r="M45" s="585"/>
      <c r="N45" s="585"/>
      <c r="O45" s="585"/>
      <c r="P45" s="585"/>
      <c r="Q45" s="585"/>
      <c r="R45" s="585"/>
      <c r="S45" s="585"/>
      <c r="T45" s="585"/>
    </row>
    <row r="46" spans="1:20" ht="12">
      <c r="A46" s="585"/>
      <c r="B46" s="585"/>
      <c r="C46" s="715"/>
      <c r="D46" s="715"/>
      <c r="E46" s="697"/>
      <c r="F46" s="715"/>
      <c r="G46" s="693"/>
      <c r="H46" s="714"/>
      <c r="I46" s="585"/>
      <c r="J46" s="585"/>
      <c r="K46" s="585"/>
      <c r="L46" s="585"/>
      <c r="M46" s="585"/>
      <c r="N46" s="585"/>
      <c r="O46" s="585"/>
      <c r="P46" s="585"/>
      <c r="Q46" s="585"/>
      <c r="R46" s="585"/>
      <c r="S46" s="585"/>
      <c r="T46" s="585"/>
    </row>
    <row r="47" spans="1:20" ht="12">
      <c r="A47" s="727" t="s">
        <v>393</v>
      </c>
      <c r="B47" s="585"/>
      <c r="C47" s="715"/>
      <c r="D47" s="715"/>
      <c r="E47" s="697"/>
      <c r="F47" s="715"/>
      <c r="G47" s="693"/>
      <c r="H47" s="714"/>
      <c r="I47" s="585"/>
      <c r="J47" s="585"/>
      <c r="K47" s="585"/>
      <c r="L47" s="585"/>
      <c r="M47" s="585"/>
      <c r="N47" s="585"/>
      <c r="O47" s="585"/>
      <c r="P47" s="585"/>
      <c r="Q47" s="585"/>
      <c r="R47" s="585"/>
      <c r="S47" s="585"/>
      <c r="T47" s="585"/>
    </row>
    <row r="48" spans="1:20" ht="12">
      <c r="A48" s="585" t="s">
        <v>394</v>
      </c>
      <c r="B48" s="585"/>
      <c r="C48" s="715"/>
      <c r="D48" s="715"/>
      <c r="E48" s="697"/>
      <c r="F48" s="715"/>
      <c r="G48" s="693"/>
      <c r="H48" s="714"/>
      <c r="I48" s="585"/>
      <c r="J48" s="585"/>
      <c r="K48" s="585"/>
      <c r="L48" s="585"/>
      <c r="M48" s="585"/>
      <c r="N48" s="585"/>
      <c r="O48" s="585"/>
      <c r="P48" s="585"/>
      <c r="Q48" s="585"/>
      <c r="R48" s="585"/>
      <c r="S48" s="585"/>
      <c r="T48" s="585"/>
    </row>
    <row r="49" spans="1:20" ht="12">
      <c r="A49" s="586" t="s">
        <v>185</v>
      </c>
      <c r="B49" s="585"/>
      <c r="C49" s="715"/>
      <c r="D49" s="728">
        <f>D48</f>
        <v>0</v>
      </c>
      <c r="E49" s="697"/>
      <c r="F49" s="715"/>
      <c r="G49" s="728">
        <f>G48</f>
        <v>0</v>
      </c>
      <c r="H49" s="714"/>
      <c r="I49" s="585"/>
      <c r="J49" s="585"/>
      <c r="K49" s="585"/>
      <c r="L49" s="585"/>
      <c r="M49" s="585"/>
      <c r="N49" s="585"/>
      <c r="O49" s="585"/>
      <c r="P49" s="585"/>
      <c r="Q49" s="585"/>
      <c r="R49" s="585"/>
      <c r="S49" s="585"/>
      <c r="T49" s="585"/>
    </row>
    <row r="50" spans="1:20" ht="12">
      <c r="A50" s="585"/>
      <c r="B50" s="585"/>
      <c r="C50" s="715"/>
      <c r="D50" s="715"/>
      <c r="E50" s="697"/>
      <c r="F50" s="715"/>
      <c r="G50" s="693"/>
      <c r="H50" s="714"/>
      <c r="I50" s="585"/>
      <c r="J50" s="585"/>
      <c r="K50" s="585"/>
      <c r="L50" s="585"/>
      <c r="M50" s="585"/>
      <c r="N50" s="585"/>
      <c r="O50" s="585"/>
      <c r="P50" s="585"/>
      <c r="Q50" s="585"/>
      <c r="R50" s="585"/>
      <c r="S50" s="585"/>
      <c r="T50" s="585"/>
    </row>
    <row r="51" spans="1:20" ht="12">
      <c r="A51" s="691" t="s">
        <v>395</v>
      </c>
      <c r="B51" s="698" t="s">
        <v>396</v>
      </c>
      <c r="C51" s="699"/>
      <c r="D51" s="699"/>
      <c r="E51" s="729"/>
      <c r="F51" s="699"/>
      <c r="G51" s="730"/>
      <c r="H51" s="714"/>
      <c r="I51" s="585"/>
      <c r="J51" s="585"/>
      <c r="K51" s="585"/>
      <c r="L51" s="585"/>
      <c r="M51" s="585"/>
      <c r="N51" s="585"/>
      <c r="O51" s="585"/>
      <c r="P51" s="585"/>
      <c r="Q51" s="585"/>
      <c r="R51" s="585"/>
      <c r="S51" s="585"/>
      <c r="T51" s="585"/>
    </row>
    <row r="52" spans="1:20" ht="12">
      <c r="A52" s="585" t="s">
        <v>177</v>
      </c>
      <c r="B52" s="585"/>
      <c r="C52" s="715" t="s">
        <v>154</v>
      </c>
      <c r="D52" s="715"/>
      <c r="E52" s="697"/>
      <c r="F52" s="715" t="s">
        <v>154</v>
      </c>
      <c r="G52" s="693"/>
      <c r="H52" s="714"/>
      <c r="I52" s="585"/>
      <c r="J52" s="585"/>
      <c r="K52" s="585"/>
      <c r="L52" s="585"/>
      <c r="M52" s="585"/>
      <c r="N52" s="585"/>
      <c r="O52" s="585"/>
      <c r="P52" s="585"/>
      <c r="Q52" s="585"/>
      <c r="R52" s="585"/>
      <c r="S52" s="585"/>
      <c r="T52" s="585"/>
    </row>
    <row r="53" spans="1:20" ht="12">
      <c r="A53" s="585" t="s">
        <v>178</v>
      </c>
      <c r="B53" s="585"/>
      <c r="C53" s="715" t="s">
        <v>172</v>
      </c>
      <c r="D53" s="715"/>
      <c r="E53" s="697"/>
      <c r="F53" s="715" t="s">
        <v>172</v>
      </c>
      <c r="G53" s="693"/>
      <c r="H53" s="714"/>
      <c r="I53" s="585"/>
      <c r="J53" s="585"/>
      <c r="K53" s="585"/>
      <c r="L53" s="585"/>
      <c r="M53" s="585"/>
      <c r="N53" s="585"/>
      <c r="O53" s="585"/>
      <c r="P53" s="585"/>
      <c r="Q53" s="585"/>
      <c r="R53" s="585"/>
      <c r="S53" s="585"/>
      <c r="T53" s="585"/>
    </row>
    <row r="54" spans="1:20" ht="12">
      <c r="A54" s="585" t="s">
        <v>179</v>
      </c>
      <c r="B54" s="585"/>
      <c r="C54" s="715" t="s">
        <v>154</v>
      </c>
      <c r="D54" s="715"/>
      <c r="E54" s="697"/>
      <c r="F54" s="715" t="s">
        <v>154</v>
      </c>
      <c r="G54" s="693"/>
      <c r="H54" s="714"/>
      <c r="I54" s="585"/>
      <c r="J54" s="585"/>
      <c r="K54" s="585"/>
      <c r="L54" s="585"/>
      <c r="M54" s="585"/>
      <c r="N54" s="585"/>
      <c r="O54" s="585"/>
      <c r="P54" s="585"/>
      <c r="Q54" s="585"/>
      <c r="R54" s="585"/>
      <c r="S54" s="585"/>
      <c r="T54" s="585"/>
    </row>
    <row r="55" spans="1:20" ht="12">
      <c r="A55" s="586" t="s">
        <v>401</v>
      </c>
      <c r="B55" s="585"/>
      <c r="C55" s="715"/>
      <c r="D55" s="693">
        <f>SUM(D52:D54)</f>
        <v>0</v>
      </c>
      <c r="E55" s="697"/>
      <c r="F55" s="715"/>
      <c r="G55" s="693">
        <f>SUM(G52:G54)</f>
        <v>0</v>
      </c>
      <c r="H55" s="714"/>
      <c r="I55" s="585"/>
      <c r="J55" s="585"/>
      <c r="K55" s="585"/>
      <c r="L55" s="585"/>
      <c r="M55" s="585"/>
      <c r="N55" s="585"/>
      <c r="O55" s="585"/>
      <c r="P55" s="585"/>
      <c r="Q55" s="585"/>
      <c r="R55" s="585"/>
      <c r="S55" s="585"/>
      <c r="T55" s="585"/>
    </row>
    <row r="56" spans="1:20" ht="12">
      <c r="A56" s="585"/>
      <c r="B56" s="585"/>
      <c r="C56" s="585"/>
      <c r="D56" s="585"/>
      <c r="E56" s="592"/>
      <c r="F56" s="585"/>
      <c r="G56" s="692"/>
      <c r="H56" s="479"/>
      <c r="I56" s="585"/>
      <c r="J56" s="585"/>
      <c r="K56" s="585"/>
      <c r="L56" s="585"/>
      <c r="M56" s="585"/>
      <c r="N56" s="585"/>
      <c r="O56" s="585"/>
      <c r="P56" s="585"/>
      <c r="Q56" s="585"/>
      <c r="R56" s="585"/>
      <c r="S56" s="585"/>
      <c r="T56" s="585"/>
    </row>
    <row r="57" spans="1:20" ht="12">
      <c r="A57" s="691" t="s">
        <v>397</v>
      </c>
      <c r="B57" s="585"/>
      <c r="C57" s="585"/>
      <c r="D57" s="721"/>
      <c r="E57" s="592"/>
      <c r="F57" s="585"/>
      <c r="G57" s="721"/>
      <c r="H57" s="479"/>
      <c r="I57" s="585"/>
      <c r="J57" s="585"/>
      <c r="K57" s="585"/>
      <c r="L57" s="585"/>
      <c r="M57" s="585"/>
      <c r="N57" s="585"/>
      <c r="O57" s="585"/>
      <c r="P57" s="585"/>
      <c r="Q57" s="585"/>
      <c r="R57" s="585"/>
      <c r="S57" s="585"/>
      <c r="T57" s="585"/>
    </row>
    <row r="58" spans="1:20" ht="12">
      <c r="A58" s="585" t="s">
        <v>595</v>
      </c>
      <c r="B58" s="585"/>
      <c r="C58" s="715"/>
      <c r="D58" s="716"/>
      <c r="E58" s="714"/>
      <c r="F58" s="715"/>
      <c r="G58" s="716"/>
      <c r="H58" s="714"/>
      <c r="I58" s="585"/>
      <c r="J58" s="585"/>
      <c r="K58" s="585"/>
      <c r="L58" s="585"/>
      <c r="M58" s="585"/>
      <c r="N58" s="585"/>
      <c r="O58" s="585"/>
      <c r="P58" s="585"/>
      <c r="Q58" s="585"/>
      <c r="R58" s="585"/>
      <c r="S58" s="585"/>
      <c r="T58" s="585"/>
    </row>
    <row r="59" spans="1:20" ht="12">
      <c r="A59" s="585" t="s">
        <v>180</v>
      </c>
      <c r="B59" s="585"/>
      <c r="C59" s="715" t="s">
        <v>154</v>
      </c>
      <c r="D59" s="716"/>
      <c r="E59" s="714"/>
      <c r="F59" s="715" t="s">
        <v>154</v>
      </c>
      <c r="G59" s="716"/>
      <c r="H59" s="714"/>
      <c r="I59" s="585"/>
      <c r="J59" s="585"/>
      <c r="K59" s="585"/>
      <c r="L59" s="585"/>
      <c r="M59" s="585"/>
      <c r="N59" s="585"/>
      <c r="O59" s="585"/>
      <c r="P59" s="585"/>
      <c r="Q59" s="585"/>
      <c r="R59" s="585"/>
      <c r="S59" s="585"/>
      <c r="T59" s="585"/>
    </row>
    <row r="60" spans="1:20" ht="12">
      <c r="A60" s="585" t="s">
        <v>596</v>
      </c>
      <c r="B60" s="585"/>
      <c r="C60" s="715" t="s">
        <v>154</v>
      </c>
      <c r="D60" s="716"/>
      <c r="E60" s="714"/>
      <c r="F60" s="715" t="s">
        <v>154</v>
      </c>
      <c r="G60" s="716"/>
      <c r="H60" s="714"/>
      <c r="I60" s="585"/>
      <c r="J60" s="585"/>
      <c r="K60" s="585"/>
      <c r="L60" s="585"/>
      <c r="M60" s="585"/>
      <c r="N60" s="585"/>
      <c r="O60" s="585"/>
      <c r="P60" s="585"/>
      <c r="Q60" s="585"/>
      <c r="R60" s="585"/>
      <c r="S60" s="585"/>
      <c r="T60" s="585"/>
    </row>
    <row r="61" spans="1:20" ht="12">
      <c r="A61" s="585" t="s">
        <v>181</v>
      </c>
      <c r="B61" s="585"/>
      <c r="C61" s="715" t="s">
        <v>154</v>
      </c>
      <c r="D61" s="716"/>
      <c r="E61" s="714"/>
      <c r="F61" s="715" t="s">
        <v>154</v>
      </c>
      <c r="G61" s="716"/>
      <c r="H61" s="714"/>
      <c r="I61" s="585"/>
      <c r="J61" s="585"/>
      <c r="K61" s="585"/>
      <c r="L61" s="585"/>
      <c r="M61" s="585"/>
      <c r="N61" s="585"/>
      <c r="O61" s="585"/>
      <c r="P61" s="585"/>
      <c r="Q61" s="585"/>
      <c r="R61" s="585"/>
      <c r="S61" s="585"/>
      <c r="T61" s="585"/>
    </row>
    <row r="62" spans="1:20" ht="12">
      <c r="A62" s="585" t="s">
        <v>398</v>
      </c>
      <c r="B62" s="585"/>
      <c r="C62" s="715" t="s">
        <v>154</v>
      </c>
      <c r="D62" s="716"/>
      <c r="E62" s="714"/>
      <c r="F62" s="715" t="s">
        <v>154</v>
      </c>
      <c r="G62" s="716"/>
      <c r="H62" s="714"/>
      <c r="I62" s="585"/>
      <c r="J62" s="585"/>
      <c r="K62" s="585"/>
      <c r="L62" s="585"/>
      <c r="M62" s="585"/>
      <c r="N62" s="585"/>
      <c r="O62" s="585"/>
      <c r="P62" s="585"/>
      <c r="Q62" s="585"/>
      <c r="R62" s="585"/>
      <c r="S62" s="585"/>
      <c r="T62" s="585"/>
    </row>
    <row r="63" spans="1:20" ht="12">
      <c r="A63" s="585" t="s">
        <v>182</v>
      </c>
      <c r="B63" s="585"/>
      <c r="C63" s="715" t="s">
        <v>154</v>
      </c>
      <c r="D63" s="716"/>
      <c r="E63" s="714"/>
      <c r="F63" s="715" t="s">
        <v>154</v>
      </c>
      <c r="G63" s="716"/>
      <c r="H63" s="714"/>
      <c r="I63" s="585"/>
      <c r="J63" s="585"/>
      <c r="K63" s="585"/>
      <c r="L63" s="585"/>
      <c r="M63" s="585"/>
      <c r="N63" s="585"/>
      <c r="O63" s="585"/>
      <c r="P63" s="585"/>
      <c r="Q63" s="585"/>
      <c r="R63" s="585"/>
      <c r="S63" s="585"/>
      <c r="T63" s="585"/>
    </row>
    <row r="64" spans="1:20" ht="12">
      <c r="A64" s="586" t="s">
        <v>400</v>
      </c>
      <c r="B64" s="585"/>
      <c r="C64" s="715"/>
      <c r="D64" s="693">
        <f>SUM(D58:D63)</f>
        <v>0</v>
      </c>
      <c r="E64" s="693">
        <f>SUM(E58:E63)</f>
        <v>0</v>
      </c>
      <c r="F64" s="715"/>
      <c r="G64" s="693">
        <f>SUM(G58:G63)</f>
        <v>0</v>
      </c>
      <c r="H64" s="718">
        <f>SUM(H58:H63)</f>
        <v>0</v>
      </c>
      <c r="I64" s="585"/>
      <c r="J64" s="585"/>
      <c r="K64" s="585"/>
      <c r="L64" s="585"/>
      <c r="M64" s="585"/>
      <c r="N64" s="585"/>
      <c r="O64" s="585"/>
      <c r="P64" s="585"/>
      <c r="Q64" s="585"/>
      <c r="R64" s="585"/>
      <c r="S64" s="585"/>
      <c r="T64" s="585"/>
    </row>
    <row r="65" spans="1:20" ht="12">
      <c r="A65" s="585"/>
      <c r="B65" s="585"/>
      <c r="C65" s="585"/>
      <c r="D65" s="585"/>
      <c r="E65" s="592"/>
      <c r="F65" s="585"/>
      <c r="G65" s="692"/>
      <c r="H65" s="479"/>
      <c r="I65" s="585"/>
      <c r="J65" s="585"/>
      <c r="K65" s="585"/>
      <c r="L65" s="585"/>
      <c r="M65" s="585"/>
      <c r="N65" s="585"/>
      <c r="O65" s="585"/>
      <c r="P65" s="585"/>
      <c r="Q65" s="585"/>
      <c r="R65" s="585"/>
      <c r="S65" s="585"/>
      <c r="T65" s="585"/>
    </row>
    <row r="66" spans="1:20" ht="12">
      <c r="A66" s="691" t="s">
        <v>403</v>
      </c>
      <c r="B66" s="585"/>
      <c r="C66" s="585"/>
      <c r="D66" s="721"/>
      <c r="E66" s="592"/>
      <c r="F66" s="585"/>
      <c r="G66" s="721"/>
      <c r="H66" s="479"/>
      <c r="I66" s="585" t="s">
        <v>175</v>
      </c>
      <c r="J66" s="585"/>
      <c r="K66" s="698" t="s">
        <v>399</v>
      </c>
      <c r="L66" s="698"/>
      <c r="M66" s="698"/>
      <c r="N66" s="585"/>
      <c r="O66" s="585"/>
      <c r="P66" s="585"/>
      <c r="Q66" s="585"/>
      <c r="R66" s="585"/>
      <c r="S66" s="585"/>
      <c r="T66" s="585"/>
    </row>
    <row r="67" spans="1:20" ht="12">
      <c r="A67" s="585" t="s">
        <v>597</v>
      </c>
      <c r="B67" s="585"/>
      <c r="C67" s="715" t="s">
        <v>154</v>
      </c>
      <c r="D67" s="716"/>
      <c r="E67" s="714"/>
      <c r="F67" s="715" t="s">
        <v>154</v>
      </c>
      <c r="G67" s="716"/>
      <c r="H67" s="714"/>
      <c r="I67" s="585"/>
      <c r="J67" s="585"/>
      <c r="K67" s="698" t="s">
        <v>410</v>
      </c>
      <c r="L67" s="698"/>
      <c r="M67" s="698"/>
      <c r="N67" s="698"/>
      <c r="O67" s="698"/>
      <c r="P67" s="698"/>
      <c r="Q67" s="698"/>
      <c r="R67" s="585"/>
      <c r="S67" s="585"/>
      <c r="T67" s="585"/>
    </row>
    <row r="68" spans="1:20" ht="12">
      <c r="A68" s="585" t="s">
        <v>598</v>
      </c>
      <c r="B68" s="585"/>
      <c r="C68" s="715" t="s">
        <v>154</v>
      </c>
      <c r="D68" s="716"/>
      <c r="E68" s="714"/>
      <c r="F68" s="715" t="s">
        <v>154</v>
      </c>
      <c r="G68" s="716"/>
      <c r="H68" s="714"/>
      <c r="I68" s="585"/>
      <c r="J68" s="585"/>
      <c r="K68" s="698" t="s">
        <v>411</v>
      </c>
      <c r="L68" s="698"/>
      <c r="M68" s="698"/>
      <c r="N68" s="698"/>
      <c r="O68" s="698"/>
      <c r="P68" s="698"/>
      <c r="Q68" s="698"/>
      <c r="R68" s="585"/>
      <c r="S68" s="585"/>
      <c r="T68" s="585"/>
    </row>
    <row r="69" spans="1:20" ht="12">
      <c r="A69" s="585" t="s">
        <v>183</v>
      </c>
      <c r="B69" s="585"/>
      <c r="C69" s="715" t="s">
        <v>154</v>
      </c>
      <c r="D69" s="716"/>
      <c r="E69" s="714"/>
      <c r="F69" s="715" t="s">
        <v>154</v>
      </c>
      <c r="G69" s="716"/>
      <c r="H69" s="714"/>
      <c r="I69" s="585"/>
      <c r="J69" s="585"/>
      <c r="K69" s="698" t="s">
        <v>412</v>
      </c>
      <c r="L69" s="698"/>
      <c r="M69" s="698"/>
      <c r="N69" s="698"/>
      <c r="O69" s="698"/>
      <c r="P69" s="698"/>
      <c r="Q69" s="698"/>
      <c r="R69" s="585"/>
      <c r="S69" s="585"/>
      <c r="T69" s="585"/>
    </row>
    <row r="70" spans="1:20" ht="12">
      <c r="A70" s="586" t="s">
        <v>400</v>
      </c>
      <c r="B70" s="585"/>
      <c r="C70" s="715"/>
      <c r="D70" s="693">
        <f>SUM(D66:D69)</f>
        <v>0</v>
      </c>
      <c r="E70" s="693">
        <f>SUM(E66:E69)</f>
        <v>0</v>
      </c>
      <c r="F70" s="715"/>
      <c r="G70" s="693">
        <f>SUM(G66:G69)</f>
        <v>0</v>
      </c>
      <c r="H70" s="718">
        <f>SUM(H66:H69)</f>
        <v>0</v>
      </c>
      <c r="I70" s="585"/>
      <c r="J70" s="585"/>
      <c r="K70" s="698"/>
      <c r="L70" s="698"/>
      <c r="M70" s="698"/>
      <c r="N70" s="698"/>
      <c r="O70" s="698"/>
      <c r="P70" s="698"/>
      <c r="Q70" s="698"/>
      <c r="R70" s="585"/>
      <c r="S70" s="585"/>
      <c r="T70" s="585"/>
    </row>
    <row r="71" spans="1:20" ht="12">
      <c r="A71" s="585"/>
      <c r="B71" s="585"/>
      <c r="C71" s="585"/>
      <c r="D71" s="585"/>
      <c r="E71" s="592"/>
      <c r="F71" s="585"/>
      <c r="G71" s="585"/>
      <c r="H71" s="479"/>
      <c r="I71" s="585"/>
      <c r="J71" s="585"/>
      <c r="K71" s="585"/>
      <c r="L71" s="585"/>
      <c r="M71" s="585"/>
      <c r="N71" s="585"/>
      <c r="O71" s="585"/>
      <c r="P71" s="585"/>
      <c r="Q71" s="585"/>
      <c r="R71" s="585"/>
      <c r="S71" s="585"/>
      <c r="T71" s="585"/>
    </row>
    <row r="72" spans="1:20" ht="12">
      <c r="A72" s="691" t="s">
        <v>405</v>
      </c>
      <c r="B72" s="585"/>
      <c r="C72" s="585"/>
      <c r="D72" s="583"/>
      <c r="E72" s="479"/>
      <c r="F72" s="585"/>
      <c r="G72" s="583"/>
      <c r="H72" s="479"/>
      <c r="I72" s="585" t="s">
        <v>175</v>
      </c>
      <c r="J72" s="585"/>
      <c r="K72" s="585"/>
      <c r="L72" s="585"/>
      <c r="M72" s="585"/>
      <c r="N72" s="585"/>
      <c r="O72" s="585"/>
      <c r="P72" s="585"/>
      <c r="Q72" s="585"/>
      <c r="R72" s="585"/>
      <c r="S72" s="585"/>
      <c r="T72" s="585"/>
    </row>
    <row r="73" spans="1:20" ht="12">
      <c r="A73" s="585" t="s">
        <v>599</v>
      </c>
      <c r="B73" s="585"/>
      <c r="C73" s="715" t="s">
        <v>154</v>
      </c>
      <c r="D73" s="716"/>
      <c r="E73" s="714"/>
      <c r="F73" s="715" t="s">
        <v>154</v>
      </c>
      <c r="G73" s="716"/>
      <c r="H73" s="714"/>
      <c r="I73" s="585"/>
      <c r="J73" s="585"/>
      <c r="K73" s="585"/>
      <c r="L73" s="585"/>
      <c r="M73" s="585"/>
      <c r="N73" s="585"/>
      <c r="O73" s="585"/>
      <c r="P73" s="585"/>
      <c r="Q73" s="585"/>
      <c r="R73" s="585"/>
      <c r="S73" s="585"/>
      <c r="T73" s="585"/>
    </row>
    <row r="74" spans="1:20" ht="12">
      <c r="A74" s="585" t="s">
        <v>600</v>
      </c>
      <c r="B74" s="585"/>
      <c r="C74" s="715" t="s">
        <v>154</v>
      </c>
      <c r="D74" s="716"/>
      <c r="E74" s="714"/>
      <c r="F74" s="715" t="s">
        <v>154</v>
      </c>
      <c r="G74" s="716"/>
      <c r="H74" s="714"/>
      <c r="I74" s="585"/>
      <c r="J74" s="585"/>
      <c r="K74" s="585"/>
      <c r="L74" s="585"/>
      <c r="M74" s="585"/>
      <c r="N74" s="585"/>
      <c r="O74" s="585"/>
      <c r="P74" s="585"/>
      <c r="Q74" s="585"/>
      <c r="R74" s="585"/>
      <c r="S74" s="585"/>
      <c r="T74" s="585"/>
    </row>
    <row r="75" spans="1:20" ht="12">
      <c r="A75" s="586" t="s">
        <v>406</v>
      </c>
      <c r="B75" s="585"/>
      <c r="C75" s="715"/>
      <c r="D75" s="693">
        <f>SUM(D73:D74)</f>
        <v>0</v>
      </c>
      <c r="E75" s="693">
        <f>SUM(E73:E74)</f>
        <v>0</v>
      </c>
      <c r="F75" s="715"/>
      <c r="G75" s="693">
        <f>SUM(G73:G74)</f>
        <v>0</v>
      </c>
      <c r="H75" s="718">
        <f>SUM(H73:H74)</f>
        <v>0</v>
      </c>
      <c r="I75" s="585"/>
      <c r="J75" s="585"/>
      <c r="K75" s="585"/>
      <c r="L75" s="585"/>
      <c r="M75" s="585"/>
      <c r="N75" s="585"/>
      <c r="O75" s="585"/>
      <c r="P75" s="585"/>
      <c r="Q75" s="585"/>
      <c r="R75" s="585"/>
      <c r="S75" s="585"/>
      <c r="T75" s="585"/>
    </row>
    <row r="76" spans="1:20" ht="12">
      <c r="A76" s="585"/>
      <c r="B76" s="585"/>
      <c r="C76" s="715"/>
      <c r="D76" s="693"/>
      <c r="E76" s="697"/>
      <c r="F76" s="715"/>
      <c r="G76" s="693"/>
      <c r="H76" s="714"/>
      <c r="I76" s="585"/>
      <c r="J76" s="585"/>
      <c r="K76" s="585"/>
      <c r="L76" s="585"/>
      <c r="M76" s="585"/>
      <c r="N76" s="585"/>
      <c r="O76" s="585"/>
      <c r="P76" s="585"/>
      <c r="Q76" s="585"/>
      <c r="R76" s="585"/>
      <c r="S76" s="585"/>
      <c r="T76" s="585"/>
    </row>
    <row r="77" spans="1:20" ht="12">
      <c r="A77" s="691" t="s">
        <v>186</v>
      </c>
      <c r="B77" s="585"/>
      <c r="C77" s="585"/>
      <c r="D77" s="731">
        <f>SUM(D16,D24,D29,D41,D45,D49,D55,D64,D70,D75)</f>
        <v>0</v>
      </c>
      <c r="E77" s="731">
        <f>SUM(E16,E24,E29,E41,E45,E49,E55,E64,E70,E75)</f>
        <v>0</v>
      </c>
      <c r="F77" s="731"/>
      <c r="G77" s="731">
        <f>SUM(G16,G24,G29,G41,G45,G49,G55,G64,G70,G75)</f>
        <v>0</v>
      </c>
      <c r="H77" s="731">
        <f>SUM(H16,H24,H29,H41,H45,H49,H55,H64,H70,H75)</f>
        <v>0</v>
      </c>
      <c r="I77" s="585"/>
      <c r="J77" s="585"/>
      <c r="K77" s="585"/>
      <c r="L77" s="585"/>
      <c r="M77" s="585"/>
      <c r="N77" s="585"/>
      <c r="O77" s="585"/>
      <c r="P77" s="585"/>
      <c r="Q77" s="585"/>
      <c r="R77" s="585"/>
      <c r="S77" s="585"/>
      <c r="T77" s="585"/>
    </row>
    <row r="78" spans="1:20" ht="12">
      <c r="A78" s="585"/>
      <c r="B78" s="585"/>
      <c r="C78" s="585"/>
      <c r="D78" s="692"/>
      <c r="E78" s="592"/>
      <c r="F78" s="585"/>
      <c r="G78" s="692"/>
      <c r="H78" s="479"/>
      <c r="I78" s="585"/>
      <c r="J78" s="585"/>
      <c r="K78" s="585"/>
      <c r="L78" s="585"/>
      <c r="M78" s="585"/>
      <c r="N78" s="585"/>
      <c r="O78" s="585"/>
      <c r="P78" s="585"/>
      <c r="Q78" s="585"/>
      <c r="R78" s="585"/>
      <c r="S78" s="585"/>
      <c r="T78" s="585"/>
    </row>
    <row r="79" spans="1:20" ht="12">
      <c r="A79" s="585"/>
      <c r="B79" s="585"/>
      <c r="C79" s="585"/>
      <c r="D79" s="692"/>
      <c r="E79" s="592"/>
      <c r="F79" s="585"/>
      <c r="G79" s="692"/>
      <c r="H79" s="479"/>
      <c r="I79" s="585"/>
      <c r="J79" s="585"/>
      <c r="K79" s="585"/>
      <c r="L79" s="585"/>
      <c r="M79" s="585"/>
      <c r="N79" s="585"/>
      <c r="O79" s="585"/>
      <c r="P79" s="585"/>
      <c r="Q79" s="585"/>
      <c r="R79" s="585"/>
      <c r="S79" s="585"/>
      <c r="T79" s="585"/>
    </row>
    <row r="80" spans="1:20" ht="12">
      <c r="A80" s="691" t="s">
        <v>404</v>
      </c>
      <c r="B80" s="585"/>
      <c r="C80" s="585"/>
      <c r="D80" s="732"/>
      <c r="E80" s="479"/>
      <c r="F80" s="585"/>
      <c r="G80" s="732"/>
      <c r="H80" s="479"/>
      <c r="I80" s="585" t="s">
        <v>175</v>
      </c>
      <c r="J80" s="585"/>
      <c r="K80" s="585"/>
      <c r="L80" s="585"/>
      <c r="M80" s="585"/>
      <c r="N80" s="585"/>
      <c r="O80" s="585"/>
      <c r="P80" s="585"/>
      <c r="Q80" s="585"/>
      <c r="R80" s="585"/>
      <c r="S80" s="585"/>
      <c r="T80" s="585"/>
    </row>
    <row r="81" spans="1:20" ht="12">
      <c r="A81" s="585" t="s">
        <v>601</v>
      </c>
      <c r="B81" s="585"/>
      <c r="C81" s="715" t="s">
        <v>154</v>
      </c>
      <c r="D81" s="716"/>
      <c r="E81" s="714"/>
      <c r="F81" s="715" t="s">
        <v>154</v>
      </c>
      <c r="G81" s="716"/>
      <c r="H81" s="714"/>
      <c r="I81" s="585"/>
      <c r="J81" s="585"/>
      <c r="K81" s="585"/>
      <c r="L81" s="585"/>
      <c r="M81" s="585"/>
      <c r="N81" s="585"/>
      <c r="O81" s="585"/>
      <c r="P81" s="585"/>
      <c r="Q81" s="585"/>
      <c r="R81" s="585"/>
      <c r="S81" s="585"/>
      <c r="T81" s="585"/>
    </row>
    <row r="82" spans="1:20" ht="12">
      <c r="A82" s="585" t="s">
        <v>602</v>
      </c>
      <c r="B82" s="585"/>
      <c r="C82" s="715" t="s">
        <v>154</v>
      </c>
      <c r="D82" s="716"/>
      <c r="E82" s="714"/>
      <c r="F82" s="715" t="s">
        <v>154</v>
      </c>
      <c r="G82" s="716"/>
      <c r="H82" s="714"/>
      <c r="I82" s="585"/>
      <c r="J82" s="585"/>
      <c r="K82" s="585"/>
      <c r="L82" s="585"/>
      <c r="M82" s="585"/>
      <c r="N82" s="585"/>
      <c r="O82" s="585"/>
      <c r="P82" s="585"/>
      <c r="Q82" s="585"/>
      <c r="R82" s="585"/>
      <c r="S82" s="585"/>
      <c r="T82" s="585"/>
    </row>
    <row r="83" spans="1:20" ht="12">
      <c r="A83" s="585" t="s">
        <v>402</v>
      </c>
      <c r="B83" s="585"/>
      <c r="C83" s="715" t="s">
        <v>154</v>
      </c>
      <c r="D83" s="716"/>
      <c r="E83" s="714"/>
      <c r="F83" s="715" t="s">
        <v>154</v>
      </c>
      <c r="G83" s="716"/>
      <c r="H83" s="714"/>
      <c r="I83" s="585"/>
      <c r="J83" s="585"/>
      <c r="K83" s="585"/>
      <c r="L83" s="585"/>
      <c r="M83" s="585"/>
      <c r="N83" s="585"/>
      <c r="O83" s="585"/>
      <c r="P83" s="585"/>
      <c r="Q83" s="585"/>
      <c r="R83" s="585"/>
      <c r="S83" s="585"/>
      <c r="T83" s="585"/>
    </row>
    <row r="84" spans="1:20" ht="12">
      <c r="A84" s="585" t="s">
        <v>187</v>
      </c>
      <c r="B84" s="585"/>
      <c r="C84" s="715" t="s">
        <v>154</v>
      </c>
      <c r="D84" s="716"/>
      <c r="E84" s="714"/>
      <c r="F84" s="715" t="s">
        <v>154</v>
      </c>
      <c r="G84" s="716"/>
      <c r="H84" s="714"/>
      <c r="I84" s="585"/>
      <c r="J84" s="585"/>
      <c r="K84" s="585"/>
      <c r="L84" s="585"/>
      <c r="M84" s="585"/>
      <c r="N84" s="585"/>
      <c r="O84" s="585"/>
      <c r="P84" s="585"/>
      <c r="Q84" s="585"/>
      <c r="R84" s="585"/>
      <c r="S84" s="585"/>
      <c r="T84" s="585"/>
    </row>
    <row r="85" spans="1:20" ht="12">
      <c r="A85" s="585" t="s">
        <v>188</v>
      </c>
      <c r="B85" s="585"/>
      <c r="C85" s="715" t="s">
        <v>154</v>
      </c>
      <c r="D85" s="716"/>
      <c r="E85" s="714"/>
      <c r="F85" s="715" t="s">
        <v>154</v>
      </c>
      <c r="G85" s="716"/>
      <c r="H85" s="714"/>
      <c r="I85" s="585"/>
      <c r="J85" s="585"/>
      <c r="K85" s="585"/>
      <c r="L85" s="585"/>
      <c r="M85" s="585"/>
      <c r="N85" s="585"/>
      <c r="O85" s="585"/>
      <c r="P85" s="585"/>
      <c r="Q85" s="585"/>
      <c r="R85" s="585"/>
      <c r="S85" s="585"/>
      <c r="T85" s="585"/>
    </row>
    <row r="86" spans="1:20" ht="12">
      <c r="A86" s="585" t="s">
        <v>189</v>
      </c>
      <c r="B86" s="585"/>
      <c r="C86" s="715" t="s">
        <v>172</v>
      </c>
      <c r="D86" s="723"/>
      <c r="E86" s="724"/>
      <c r="F86" s="725" t="s">
        <v>172</v>
      </c>
      <c r="G86" s="723"/>
      <c r="H86" s="724"/>
      <c r="I86" s="585"/>
      <c r="J86" s="585"/>
      <c r="K86" s="585"/>
      <c r="L86" s="585"/>
      <c r="M86" s="585"/>
      <c r="N86" s="585"/>
      <c r="O86" s="585"/>
      <c r="P86" s="585"/>
      <c r="Q86" s="585"/>
      <c r="R86" s="585"/>
      <c r="S86" s="585"/>
      <c r="T86" s="585"/>
    </row>
    <row r="87" spans="1:20" ht="12">
      <c r="A87" s="585" t="s">
        <v>190</v>
      </c>
      <c r="B87" s="585"/>
      <c r="C87" s="715" t="s">
        <v>172</v>
      </c>
      <c r="D87" s="723"/>
      <c r="E87" s="724"/>
      <c r="F87" s="725" t="s">
        <v>172</v>
      </c>
      <c r="G87" s="723"/>
      <c r="H87" s="724"/>
      <c r="I87" s="585"/>
      <c r="J87" s="585"/>
      <c r="K87" s="585"/>
      <c r="L87" s="585"/>
      <c r="M87" s="585"/>
      <c r="N87" s="585"/>
      <c r="O87" s="585"/>
      <c r="P87" s="585"/>
      <c r="Q87" s="585"/>
      <c r="R87" s="585"/>
      <c r="S87" s="585"/>
      <c r="T87" s="585"/>
    </row>
    <row r="88" spans="1:20" ht="12">
      <c r="A88" s="585" t="s">
        <v>191</v>
      </c>
      <c r="B88" s="585"/>
      <c r="C88" s="715"/>
      <c r="D88" s="693">
        <f>SUM(D81:D87)</f>
        <v>0</v>
      </c>
      <c r="E88" s="693">
        <f>SUM(E81:E87)</f>
        <v>0</v>
      </c>
      <c r="F88" s="715"/>
      <c r="G88" s="693">
        <f>SUM(G81:G87)</f>
        <v>0</v>
      </c>
      <c r="H88" s="718">
        <f>SUM(H81:H87)</f>
        <v>0</v>
      </c>
      <c r="I88" s="585"/>
      <c r="J88" s="585"/>
      <c r="K88" s="585"/>
      <c r="L88" s="585"/>
      <c r="M88" s="585"/>
      <c r="N88" s="585"/>
      <c r="O88" s="585"/>
      <c r="P88" s="585"/>
      <c r="Q88" s="585"/>
      <c r="R88" s="585"/>
      <c r="S88" s="585"/>
      <c r="T88" s="585"/>
    </row>
    <row r="89" spans="1:20" ht="12">
      <c r="A89" s="585" t="s">
        <v>192</v>
      </c>
      <c r="B89" s="585"/>
      <c r="C89" s="715"/>
      <c r="D89" s="733">
        <v>1</v>
      </c>
      <c r="E89" s="733">
        <v>1</v>
      </c>
      <c r="F89" s="715"/>
      <c r="G89" s="733">
        <v>1</v>
      </c>
      <c r="H89" s="733">
        <v>1</v>
      </c>
      <c r="I89" s="585"/>
      <c r="J89" s="585"/>
      <c r="K89" s="585"/>
      <c r="L89" s="585"/>
      <c r="M89" s="585"/>
      <c r="N89" s="585"/>
      <c r="O89" s="585"/>
      <c r="P89" s="585"/>
      <c r="Q89" s="585"/>
      <c r="R89" s="585"/>
      <c r="S89" s="585"/>
      <c r="T89" s="585"/>
    </row>
    <row r="90" spans="1:20" ht="12">
      <c r="A90" s="586" t="s">
        <v>193</v>
      </c>
      <c r="B90" s="585"/>
      <c r="C90" s="585"/>
      <c r="D90" s="731">
        <f>D88*D89</f>
        <v>0</v>
      </c>
      <c r="E90" s="731">
        <f>E88*E89</f>
        <v>0</v>
      </c>
      <c r="F90" s="691"/>
      <c r="G90" s="731">
        <f>G88*G89</f>
        <v>0</v>
      </c>
      <c r="H90" s="734">
        <f>H88*H89</f>
        <v>0</v>
      </c>
      <c r="I90" s="585"/>
      <c r="J90" s="585"/>
      <c r="K90" s="585"/>
      <c r="L90" s="585"/>
      <c r="M90" s="585"/>
      <c r="N90" s="585"/>
      <c r="O90" s="585"/>
      <c r="P90" s="585"/>
      <c r="Q90" s="585"/>
      <c r="R90" s="585"/>
      <c r="S90" s="585"/>
      <c r="T90" s="585"/>
    </row>
    <row r="91" spans="1:20" ht="12">
      <c r="A91" s="585"/>
      <c r="B91" s="585"/>
      <c r="C91" s="585"/>
      <c r="D91" s="692"/>
      <c r="E91" s="592"/>
      <c r="F91" s="585"/>
      <c r="G91" s="692"/>
      <c r="H91" s="479"/>
      <c r="I91" s="585"/>
      <c r="J91" s="585"/>
      <c r="K91" s="585"/>
      <c r="L91" s="585"/>
      <c r="M91" s="585"/>
      <c r="N91" s="585"/>
      <c r="O91" s="585"/>
      <c r="P91" s="585"/>
      <c r="Q91" s="585"/>
      <c r="R91" s="585"/>
      <c r="S91" s="585"/>
      <c r="T91" s="585"/>
    </row>
    <row r="92" spans="1:20" ht="12">
      <c r="A92" s="585"/>
      <c r="B92" s="585"/>
      <c r="C92" s="585"/>
      <c r="D92" s="692"/>
      <c r="E92" s="592"/>
      <c r="F92" s="585"/>
      <c r="G92" s="692"/>
      <c r="H92" s="479"/>
      <c r="I92" s="585"/>
      <c r="J92" s="585"/>
      <c r="K92" s="585"/>
      <c r="L92" s="585"/>
      <c r="M92" s="585"/>
      <c r="N92" s="585"/>
      <c r="O92" s="585"/>
      <c r="P92" s="585"/>
      <c r="Q92" s="585"/>
      <c r="R92" s="585"/>
      <c r="S92" s="585"/>
      <c r="T92" s="585"/>
    </row>
    <row r="93" spans="1:20" ht="12">
      <c r="A93" s="691" t="s">
        <v>407</v>
      </c>
      <c r="B93" s="585"/>
      <c r="C93" s="585"/>
      <c r="D93" s="721"/>
      <c r="E93" s="479"/>
      <c r="F93" s="585"/>
      <c r="G93" s="721"/>
      <c r="H93" s="479"/>
      <c r="I93" s="585" t="s">
        <v>175</v>
      </c>
      <c r="J93" s="585"/>
      <c r="K93" s="585"/>
      <c r="L93" s="585"/>
      <c r="M93" s="585"/>
      <c r="N93" s="585"/>
      <c r="O93" s="585"/>
      <c r="P93" s="585"/>
      <c r="Q93" s="585"/>
      <c r="R93" s="585"/>
      <c r="S93" s="585"/>
      <c r="T93" s="585"/>
    </row>
    <row r="94" spans="1:20" ht="12">
      <c r="A94" s="585" t="s">
        <v>603</v>
      </c>
      <c r="B94" s="585"/>
      <c r="C94" s="715" t="s">
        <v>154</v>
      </c>
      <c r="D94" s="716"/>
      <c r="E94" s="714"/>
      <c r="F94" s="715" t="s">
        <v>154</v>
      </c>
      <c r="G94" s="716"/>
      <c r="H94" s="714"/>
      <c r="I94" s="585"/>
      <c r="J94" s="585"/>
      <c r="K94" s="585"/>
      <c r="L94" s="585"/>
      <c r="M94" s="585"/>
      <c r="N94" s="585"/>
      <c r="O94" s="585"/>
      <c r="P94" s="585"/>
      <c r="Q94" s="585"/>
      <c r="R94" s="585"/>
      <c r="S94" s="585"/>
      <c r="T94" s="585"/>
    </row>
    <row r="95" spans="1:20" ht="12">
      <c r="A95" s="585" t="s">
        <v>181</v>
      </c>
      <c r="B95" s="585"/>
      <c r="C95" s="715" t="s">
        <v>154</v>
      </c>
      <c r="D95" s="716"/>
      <c r="E95" s="714"/>
      <c r="F95" s="715" t="s">
        <v>154</v>
      </c>
      <c r="G95" s="716"/>
      <c r="H95" s="714"/>
      <c r="I95" s="585"/>
      <c r="J95" s="585"/>
      <c r="K95" s="585"/>
      <c r="L95" s="585"/>
      <c r="M95" s="585"/>
      <c r="N95" s="585"/>
      <c r="O95" s="585"/>
      <c r="P95" s="585"/>
      <c r="Q95" s="585"/>
      <c r="R95" s="585"/>
      <c r="S95" s="585"/>
      <c r="T95" s="585"/>
    </row>
    <row r="96" spans="1:20" ht="12">
      <c r="A96" s="585" t="s">
        <v>194</v>
      </c>
      <c r="B96" s="585"/>
      <c r="C96" s="715" t="s">
        <v>154</v>
      </c>
      <c r="D96" s="716"/>
      <c r="E96" s="714"/>
      <c r="F96" s="715" t="s">
        <v>154</v>
      </c>
      <c r="G96" s="716"/>
      <c r="H96" s="714"/>
      <c r="I96" s="585"/>
      <c r="J96" s="585"/>
      <c r="K96" s="585"/>
      <c r="L96" s="585"/>
      <c r="M96" s="585"/>
      <c r="N96" s="585"/>
      <c r="O96" s="585"/>
      <c r="P96" s="585"/>
      <c r="Q96" s="585"/>
      <c r="R96" s="585"/>
      <c r="S96" s="585"/>
      <c r="T96" s="585"/>
    </row>
    <row r="97" spans="1:20" ht="12">
      <c r="A97" s="585" t="s">
        <v>195</v>
      </c>
      <c r="B97" s="585"/>
      <c r="C97" s="715" t="s">
        <v>154</v>
      </c>
      <c r="D97" s="716"/>
      <c r="E97" s="714"/>
      <c r="F97" s="715" t="s">
        <v>154</v>
      </c>
      <c r="G97" s="716"/>
      <c r="H97" s="714"/>
      <c r="I97" s="585"/>
      <c r="J97" s="585"/>
      <c r="K97" s="585"/>
      <c r="L97" s="585"/>
      <c r="M97" s="585"/>
      <c r="N97" s="585"/>
      <c r="O97" s="585"/>
      <c r="P97" s="585"/>
      <c r="Q97" s="585"/>
      <c r="R97" s="585"/>
      <c r="S97" s="585"/>
      <c r="T97" s="585"/>
    </row>
    <row r="98" spans="1:20" ht="12">
      <c r="A98" s="585" t="s">
        <v>196</v>
      </c>
      <c r="B98" s="585"/>
      <c r="C98" s="715" t="s">
        <v>172</v>
      </c>
      <c r="D98" s="723"/>
      <c r="E98" s="724"/>
      <c r="F98" s="715" t="s">
        <v>172</v>
      </c>
      <c r="G98" s="723"/>
      <c r="H98" s="724"/>
      <c r="I98" s="585"/>
      <c r="J98" s="585"/>
      <c r="K98" s="585"/>
      <c r="L98" s="585"/>
      <c r="M98" s="585"/>
      <c r="N98" s="585"/>
      <c r="O98" s="585"/>
      <c r="P98" s="585"/>
      <c r="Q98" s="585"/>
      <c r="R98" s="585"/>
      <c r="S98" s="585"/>
      <c r="T98" s="585"/>
    </row>
    <row r="99" spans="1:20" ht="12">
      <c r="A99" s="585" t="s">
        <v>197</v>
      </c>
      <c r="B99" s="585"/>
      <c r="C99" s="715" t="s">
        <v>172</v>
      </c>
      <c r="D99" s="723"/>
      <c r="E99" s="724"/>
      <c r="F99" s="715" t="s">
        <v>172</v>
      </c>
      <c r="G99" s="723"/>
      <c r="H99" s="724"/>
      <c r="I99" s="585"/>
      <c r="J99" s="585"/>
      <c r="K99" s="585"/>
      <c r="L99" s="585"/>
      <c r="M99" s="585"/>
      <c r="N99" s="585"/>
      <c r="O99" s="585"/>
      <c r="P99" s="585"/>
      <c r="Q99" s="585"/>
      <c r="R99" s="585"/>
      <c r="S99" s="585"/>
      <c r="T99" s="585"/>
    </row>
    <row r="100" spans="1:20" ht="12">
      <c r="A100" s="585" t="s">
        <v>191</v>
      </c>
      <c r="B100" s="585"/>
      <c r="C100" s="715"/>
      <c r="D100" s="693">
        <f>SUM(D94:D99)</f>
        <v>0</v>
      </c>
      <c r="E100" s="693">
        <f>SUM(E94:E99)</f>
        <v>0</v>
      </c>
      <c r="F100" s="715"/>
      <c r="G100" s="693">
        <f>SUM(G94:G99)</f>
        <v>0</v>
      </c>
      <c r="H100" s="693">
        <f>SUM(H94:H99)</f>
        <v>0</v>
      </c>
      <c r="I100" s="585"/>
      <c r="J100" s="585"/>
      <c r="K100" s="585"/>
      <c r="L100" s="585"/>
      <c r="M100" s="585"/>
      <c r="N100" s="585"/>
      <c r="O100" s="585"/>
      <c r="P100" s="585"/>
      <c r="Q100" s="585"/>
      <c r="R100" s="585"/>
      <c r="S100" s="585"/>
      <c r="T100" s="585"/>
    </row>
    <row r="101" spans="1:20" ht="12">
      <c r="A101" s="585" t="s">
        <v>192</v>
      </c>
      <c r="B101" s="585"/>
      <c r="C101" s="715"/>
      <c r="D101" s="733">
        <v>1</v>
      </c>
      <c r="E101" s="733">
        <v>1</v>
      </c>
      <c r="F101" s="715"/>
      <c r="G101" s="733">
        <v>1</v>
      </c>
      <c r="H101" s="733">
        <v>1</v>
      </c>
      <c r="I101" s="585"/>
      <c r="J101" s="585"/>
      <c r="K101" s="585"/>
      <c r="L101" s="585"/>
      <c r="M101" s="585"/>
      <c r="N101" s="585"/>
      <c r="O101" s="585"/>
      <c r="P101" s="585"/>
      <c r="Q101" s="585"/>
      <c r="R101" s="585"/>
      <c r="S101" s="585"/>
      <c r="T101" s="585"/>
    </row>
    <row r="102" spans="1:20" ht="12">
      <c r="A102" s="585"/>
      <c r="B102" s="585"/>
      <c r="C102" s="585"/>
      <c r="D102" s="732"/>
      <c r="E102" s="479"/>
      <c r="F102" s="585"/>
      <c r="G102" s="732"/>
      <c r="H102" s="479"/>
      <c r="I102" s="585"/>
      <c r="J102" s="585"/>
      <c r="K102" s="585"/>
      <c r="L102" s="585"/>
      <c r="M102" s="585"/>
      <c r="N102" s="585"/>
      <c r="O102" s="585"/>
      <c r="P102" s="585"/>
      <c r="Q102" s="585"/>
      <c r="R102" s="585"/>
      <c r="S102" s="585"/>
      <c r="T102" s="585"/>
    </row>
    <row r="103" spans="1:20" ht="12">
      <c r="A103" s="735" t="s">
        <v>198</v>
      </c>
      <c r="B103" s="585"/>
      <c r="C103" s="585"/>
      <c r="D103" s="736">
        <f>D100*D101</f>
        <v>0</v>
      </c>
      <c r="E103" s="736">
        <f>E100*E101</f>
        <v>0</v>
      </c>
      <c r="F103" s="589"/>
      <c r="G103" s="736">
        <f>G100*G101</f>
        <v>0</v>
      </c>
      <c r="H103" s="736">
        <f>H100*H101</f>
        <v>0</v>
      </c>
      <c r="I103" s="585"/>
      <c r="J103" s="585"/>
      <c r="K103" s="585"/>
      <c r="L103" s="585"/>
      <c r="M103" s="585"/>
      <c r="N103" s="585"/>
      <c r="O103" s="585"/>
      <c r="P103" s="585"/>
      <c r="Q103" s="585"/>
      <c r="R103" s="585"/>
      <c r="S103" s="585"/>
      <c r="T103" s="585"/>
    </row>
    <row r="104" spans="1:20" ht="12">
      <c r="A104" s="585"/>
      <c r="B104" s="585"/>
      <c r="C104" s="585"/>
      <c r="D104" s="692"/>
      <c r="E104" s="592"/>
      <c r="F104" s="585"/>
      <c r="G104" s="692"/>
      <c r="H104" s="479"/>
      <c r="I104" s="585"/>
      <c r="J104" s="585"/>
      <c r="K104" s="585"/>
      <c r="L104" s="585"/>
      <c r="M104" s="585"/>
      <c r="N104" s="585"/>
      <c r="O104" s="585"/>
      <c r="P104" s="585"/>
      <c r="Q104" s="585"/>
      <c r="R104" s="585"/>
      <c r="S104" s="585"/>
      <c r="T104" s="585"/>
    </row>
    <row r="105" spans="1:20" ht="12">
      <c r="A105" s="691" t="s">
        <v>408</v>
      </c>
      <c r="B105" s="585"/>
      <c r="C105" s="585"/>
      <c r="D105" s="732"/>
      <c r="E105" s="479"/>
      <c r="F105" s="585"/>
      <c r="G105" s="732"/>
      <c r="H105" s="479"/>
      <c r="I105" s="585" t="s">
        <v>175</v>
      </c>
      <c r="J105" s="585"/>
      <c r="K105" s="585"/>
      <c r="L105" s="585"/>
      <c r="M105" s="585"/>
      <c r="N105" s="585"/>
      <c r="O105" s="585"/>
      <c r="P105" s="585"/>
      <c r="Q105" s="585"/>
      <c r="R105" s="585"/>
      <c r="S105" s="585"/>
      <c r="T105" s="585"/>
    </row>
    <row r="106" spans="1:20" ht="12">
      <c r="A106" s="585" t="s">
        <v>199</v>
      </c>
      <c r="B106" s="585"/>
      <c r="C106" s="715" t="s">
        <v>154</v>
      </c>
      <c r="D106" s="716"/>
      <c r="E106" s="714"/>
      <c r="F106" s="715" t="s">
        <v>154</v>
      </c>
      <c r="G106" s="716"/>
      <c r="H106" s="714"/>
      <c r="I106" s="585"/>
      <c r="J106" s="585"/>
      <c r="K106" s="585"/>
      <c r="L106" s="585"/>
      <c r="M106" s="585"/>
      <c r="N106" s="585"/>
      <c r="O106" s="585"/>
      <c r="P106" s="585"/>
      <c r="Q106" s="585"/>
      <c r="R106" s="585"/>
      <c r="S106" s="585"/>
      <c r="T106" s="585"/>
    </row>
    <row r="107" spans="1:20" ht="12">
      <c r="A107" s="585" t="s">
        <v>200</v>
      </c>
      <c r="B107" s="585"/>
      <c r="C107" s="715" t="s">
        <v>172</v>
      </c>
      <c r="D107" s="716"/>
      <c r="E107" s="714"/>
      <c r="F107" s="715" t="s">
        <v>172</v>
      </c>
      <c r="G107" s="716"/>
      <c r="H107" s="714"/>
      <c r="I107" s="585"/>
      <c r="J107" s="585"/>
      <c r="K107" s="585"/>
      <c r="L107" s="585"/>
      <c r="M107" s="585"/>
      <c r="N107" s="585"/>
      <c r="O107" s="585"/>
      <c r="P107" s="585"/>
      <c r="Q107" s="585"/>
      <c r="R107" s="585"/>
      <c r="S107" s="585"/>
      <c r="T107" s="585"/>
    </row>
    <row r="108" spans="1:20" ht="12">
      <c r="A108" s="585" t="s">
        <v>604</v>
      </c>
      <c r="B108" s="585"/>
      <c r="C108" s="715" t="s">
        <v>154</v>
      </c>
      <c r="D108" s="716"/>
      <c r="E108" s="714"/>
      <c r="F108" s="715" t="s">
        <v>154</v>
      </c>
      <c r="G108" s="716"/>
      <c r="H108" s="714"/>
      <c r="I108" s="585"/>
      <c r="J108" s="585"/>
      <c r="K108" s="585"/>
      <c r="L108" s="585"/>
      <c r="M108" s="585"/>
      <c r="N108" s="585"/>
      <c r="O108" s="585"/>
      <c r="P108" s="585"/>
      <c r="Q108" s="585"/>
      <c r="R108" s="585"/>
      <c r="S108" s="585"/>
      <c r="T108" s="585"/>
    </row>
    <row r="109" spans="1:20" ht="12">
      <c r="A109" s="585" t="s">
        <v>605</v>
      </c>
      <c r="B109" s="585"/>
      <c r="C109" s="715" t="s">
        <v>154</v>
      </c>
      <c r="D109" s="716"/>
      <c r="E109" s="714"/>
      <c r="F109" s="715" t="s">
        <v>154</v>
      </c>
      <c r="G109" s="716"/>
      <c r="H109" s="714"/>
      <c r="I109" s="585"/>
      <c r="J109" s="585"/>
      <c r="K109" s="585"/>
      <c r="L109" s="585"/>
      <c r="M109" s="585"/>
      <c r="N109" s="585"/>
      <c r="O109" s="585"/>
      <c r="P109" s="585"/>
      <c r="Q109" s="585"/>
      <c r="R109" s="585"/>
      <c r="S109" s="585"/>
      <c r="T109" s="585"/>
    </row>
    <row r="110" spans="1:20" ht="12">
      <c r="A110" s="585" t="s">
        <v>201</v>
      </c>
      <c r="B110" s="585"/>
      <c r="C110" s="715" t="s">
        <v>154</v>
      </c>
      <c r="D110" s="716"/>
      <c r="E110" s="714"/>
      <c r="F110" s="715" t="s">
        <v>154</v>
      </c>
      <c r="G110" s="716"/>
      <c r="H110" s="714"/>
      <c r="I110" s="585"/>
      <c r="J110" s="585"/>
      <c r="K110" s="585"/>
      <c r="L110" s="585"/>
      <c r="M110" s="585"/>
      <c r="N110" s="585"/>
      <c r="O110" s="585"/>
      <c r="P110" s="585"/>
      <c r="Q110" s="585"/>
      <c r="R110" s="585"/>
      <c r="S110" s="585"/>
      <c r="T110" s="585"/>
    </row>
    <row r="111" spans="1:20" ht="12">
      <c r="A111" s="585" t="s">
        <v>202</v>
      </c>
      <c r="B111" s="585"/>
      <c r="C111" s="715" t="s">
        <v>154</v>
      </c>
      <c r="D111" s="716"/>
      <c r="E111" s="714"/>
      <c r="F111" s="715" t="s">
        <v>154</v>
      </c>
      <c r="G111" s="716"/>
      <c r="H111" s="714"/>
      <c r="I111" s="585"/>
      <c r="J111" s="585"/>
      <c r="K111" s="585"/>
      <c r="L111" s="585"/>
      <c r="M111" s="585"/>
      <c r="N111" s="585"/>
      <c r="O111" s="585"/>
      <c r="P111" s="585"/>
      <c r="Q111" s="585"/>
      <c r="R111" s="585"/>
      <c r="S111" s="585"/>
      <c r="T111" s="585"/>
    </row>
    <row r="112" spans="1:20" ht="12">
      <c r="A112" s="585" t="s">
        <v>203</v>
      </c>
      <c r="B112" s="585"/>
      <c r="C112" s="715" t="s">
        <v>154</v>
      </c>
      <c r="D112" s="716"/>
      <c r="E112" s="714"/>
      <c r="F112" s="715" t="s">
        <v>154</v>
      </c>
      <c r="G112" s="716"/>
      <c r="H112" s="714"/>
      <c r="I112" s="585"/>
      <c r="J112" s="585"/>
      <c r="K112" s="585"/>
      <c r="L112" s="585"/>
      <c r="M112" s="585"/>
      <c r="N112" s="585"/>
      <c r="O112" s="585"/>
      <c r="P112" s="585"/>
      <c r="Q112" s="585"/>
      <c r="R112" s="585"/>
      <c r="S112" s="585"/>
      <c r="T112" s="585"/>
    </row>
    <row r="113" spans="1:20" ht="12">
      <c r="A113" s="585" t="s">
        <v>204</v>
      </c>
      <c r="B113" s="585"/>
      <c r="C113" s="715" t="s">
        <v>154</v>
      </c>
      <c r="D113" s="716"/>
      <c r="E113" s="714"/>
      <c r="F113" s="715" t="s">
        <v>154</v>
      </c>
      <c r="G113" s="716"/>
      <c r="H113" s="714"/>
      <c r="I113" s="585"/>
      <c r="J113" s="585"/>
      <c r="K113" s="585"/>
      <c r="L113" s="585"/>
      <c r="M113" s="585"/>
      <c r="N113" s="585"/>
      <c r="O113" s="585"/>
      <c r="P113" s="585"/>
      <c r="Q113" s="585"/>
      <c r="R113" s="585"/>
      <c r="S113" s="585"/>
      <c r="T113" s="585"/>
    </row>
    <row r="114" spans="1:20" ht="12">
      <c r="A114" s="585" t="s">
        <v>196</v>
      </c>
      <c r="B114" s="585"/>
      <c r="C114" s="715" t="s">
        <v>172</v>
      </c>
      <c r="D114" s="723"/>
      <c r="E114" s="724"/>
      <c r="F114" s="715" t="s">
        <v>172</v>
      </c>
      <c r="G114" s="723"/>
      <c r="H114" s="724"/>
      <c r="I114" s="585"/>
      <c r="J114" s="585"/>
      <c r="K114" s="585"/>
      <c r="L114" s="585"/>
      <c r="M114" s="585"/>
      <c r="N114" s="585"/>
      <c r="O114" s="585"/>
      <c r="P114" s="585"/>
      <c r="Q114" s="585"/>
      <c r="R114" s="585"/>
      <c r="S114" s="585"/>
      <c r="T114" s="585"/>
    </row>
    <row r="115" spans="1:20" ht="12">
      <c r="A115" s="585" t="s">
        <v>205</v>
      </c>
      <c r="B115" s="585"/>
      <c r="C115" s="715" t="s">
        <v>172</v>
      </c>
      <c r="D115" s="723"/>
      <c r="E115" s="724"/>
      <c r="F115" s="715" t="s">
        <v>172</v>
      </c>
      <c r="G115" s="723"/>
      <c r="H115" s="724"/>
      <c r="I115" s="585"/>
      <c r="J115" s="585"/>
      <c r="K115" s="585"/>
      <c r="L115" s="585"/>
      <c r="M115" s="585"/>
      <c r="N115" s="585"/>
      <c r="O115" s="585"/>
      <c r="P115" s="585"/>
      <c r="Q115" s="585"/>
      <c r="R115" s="585"/>
      <c r="S115" s="585"/>
      <c r="T115" s="585"/>
    </row>
    <row r="116" spans="1:20" ht="12">
      <c r="A116" s="585" t="s">
        <v>191</v>
      </c>
      <c r="B116" s="585"/>
      <c r="C116" s="715"/>
      <c r="D116" s="693">
        <f>SUM(D106:D115)</f>
        <v>0</v>
      </c>
      <c r="E116" s="693">
        <f>SUM(E106:E115)</f>
        <v>0</v>
      </c>
      <c r="F116" s="693"/>
      <c r="G116" s="693">
        <f>SUM(G106:G115)</f>
        <v>0</v>
      </c>
      <c r="H116" s="693">
        <f>SUM(H106:H115)</f>
        <v>0</v>
      </c>
      <c r="I116" s="585"/>
      <c r="J116" s="585"/>
      <c r="K116" s="585"/>
      <c r="L116" s="585"/>
      <c r="M116" s="585"/>
      <c r="N116" s="585"/>
      <c r="O116" s="585"/>
      <c r="P116" s="585"/>
      <c r="Q116" s="585"/>
      <c r="R116" s="585"/>
      <c r="S116" s="585"/>
      <c r="T116" s="585"/>
    </row>
    <row r="117" spans="1:20" ht="12">
      <c r="A117" s="585" t="s">
        <v>206</v>
      </c>
      <c r="B117" s="585"/>
      <c r="C117" s="715"/>
      <c r="D117" s="733">
        <v>1</v>
      </c>
      <c r="E117" s="733">
        <v>1</v>
      </c>
      <c r="F117" s="718"/>
      <c r="G117" s="733">
        <v>1</v>
      </c>
      <c r="H117" s="733">
        <v>1</v>
      </c>
      <c r="I117" s="585"/>
      <c r="J117" s="585"/>
      <c r="K117" s="585"/>
      <c r="L117" s="585"/>
      <c r="M117" s="585"/>
      <c r="N117" s="585"/>
      <c r="O117" s="585"/>
      <c r="P117" s="585"/>
      <c r="Q117" s="585"/>
      <c r="R117" s="585"/>
      <c r="S117" s="585"/>
      <c r="T117" s="585"/>
    </row>
    <row r="118" spans="1:20" ht="12">
      <c r="A118" s="586" t="s">
        <v>191</v>
      </c>
      <c r="B118" s="585"/>
      <c r="C118" s="715"/>
      <c r="D118" s="693">
        <f>D116*D117</f>
        <v>0</v>
      </c>
      <c r="E118" s="693">
        <f>E116*E117</f>
        <v>0</v>
      </c>
      <c r="F118" s="693"/>
      <c r="G118" s="693">
        <f>G116*G117</f>
        <v>0</v>
      </c>
      <c r="H118" s="693">
        <f>H116*H117</f>
        <v>0</v>
      </c>
      <c r="I118" s="585"/>
      <c r="J118" s="585"/>
      <c r="K118" s="585"/>
      <c r="L118" s="585"/>
      <c r="M118" s="585"/>
      <c r="N118" s="585"/>
      <c r="O118" s="585"/>
      <c r="P118" s="585"/>
      <c r="Q118" s="585"/>
      <c r="R118" s="585"/>
      <c r="S118" s="585"/>
      <c r="T118" s="585"/>
    </row>
    <row r="119" spans="1:20" ht="12">
      <c r="A119" s="587" t="s">
        <v>207</v>
      </c>
      <c r="B119" s="585"/>
      <c r="C119" s="715" t="s">
        <v>409</v>
      </c>
      <c r="D119" s="718"/>
      <c r="E119" s="718"/>
      <c r="F119" s="718"/>
      <c r="G119" s="718"/>
      <c r="H119" s="581"/>
      <c r="I119" s="585" t="s">
        <v>208</v>
      </c>
      <c r="J119" s="585"/>
      <c r="K119" s="585"/>
      <c r="L119" s="585"/>
      <c r="M119" s="585"/>
      <c r="N119" s="585"/>
      <c r="O119" s="585"/>
      <c r="P119" s="585"/>
      <c r="Q119" s="585"/>
      <c r="R119" s="585"/>
      <c r="S119" s="585"/>
      <c r="T119" s="585"/>
    </row>
    <row r="120" spans="1:20" ht="12">
      <c r="A120" s="586" t="s">
        <v>209</v>
      </c>
      <c r="B120" s="585"/>
      <c r="C120" s="585"/>
      <c r="D120" s="731">
        <f>D118-D119</f>
        <v>0</v>
      </c>
      <c r="E120" s="731">
        <f>E118-E119</f>
        <v>0</v>
      </c>
      <c r="F120" s="731"/>
      <c r="G120" s="731">
        <f>G118-G119</f>
        <v>0</v>
      </c>
      <c r="H120" s="731">
        <f>H118-H119</f>
        <v>0</v>
      </c>
      <c r="I120" s="585"/>
      <c r="J120" s="585"/>
      <c r="K120" s="585"/>
      <c r="L120" s="585"/>
      <c r="M120" s="585"/>
      <c r="N120" s="585"/>
      <c r="O120" s="585"/>
      <c r="P120" s="585"/>
      <c r="Q120" s="585"/>
      <c r="R120" s="585"/>
      <c r="S120" s="585"/>
      <c r="T120" s="585"/>
    </row>
    <row r="121" spans="1:20" ht="12">
      <c r="A121" s="585"/>
      <c r="B121" s="585"/>
      <c r="C121" s="585"/>
      <c r="D121" s="692"/>
      <c r="E121" s="692"/>
      <c r="F121" s="692"/>
      <c r="G121" s="692"/>
      <c r="H121" s="583"/>
      <c r="I121" s="585"/>
      <c r="J121" s="585"/>
      <c r="K121" s="585"/>
      <c r="L121" s="585"/>
      <c r="M121" s="585"/>
      <c r="N121" s="585"/>
      <c r="O121" s="585"/>
      <c r="P121" s="585"/>
      <c r="Q121" s="585"/>
      <c r="R121" s="585"/>
      <c r="S121" s="585"/>
      <c r="T121" s="585"/>
    </row>
    <row r="122" spans="1:20" ht="12">
      <c r="A122" s="585"/>
      <c r="B122" s="585"/>
      <c r="C122" s="585"/>
      <c r="D122" s="692"/>
      <c r="E122" s="692"/>
      <c r="F122" s="692"/>
      <c r="G122" s="692"/>
      <c r="H122" s="583"/>
      <c r="I122" s="585"/>
      <c r="J122" s="585"/>
      <c r="K122" s="585"/>
      <c r="L122" s="585"/>
      <c r="M122" s="585"/>
      <c r="N122" s="585"/>
      <c r="O122" s="585"/>
      <c r="P122" s="585"/>
      <c r="Q122" s="585"/>
      <c r="R122" s="585"/>
      <c r="S122" s="585"/>
      <c r="T122" s="585"/>
    </row>
    <row r="123" spans="1:20" ht="12">
      <c r="A123" s="588" t="s">
        <v>210</v>
      </c>
      <c r="B123" s="585"/>
      <c r="C123" s="585"/>
      <c r="D123" s="692"/>
      <c r="E123" s="692"/>
      <c r="F123" s="692"/>
      <c r="G123" s="692"/>
      <c r="H123" s="583"/>
      <c r="I123" s="585"/>
      <c r="J123" s="585"/>
      <c r="K123" s="585"/>
      <c r="L123" s="585"/>
      <c r="M123" s="585"/>
      <c r="N123" s="585"/>
      <c r="O123" s="585"/>
      <c r="P123" s="585"/>
      <c r="Q123" s="585"/>
      <c r="R123" s="585"/>
      <c r="S123" s="585"/>
      <c r="T123" s="585"/>
    </row>
    <row r="124" spans="1:20" ht="12">
      <c r="A124" s="585"/>
      <c r="B124" s="585"/>
      <c r="C124" s="585"/>
      <c r="D124" s="692"/>
      <c r="E124" s="692"/>
      <c r="F124" s="692"/>
      <c r="G124" s="692"/>
      <c r="H124" s="585"/>
      <c r="I124" s="585"/>
      <c r="J124" s="585"/>
      <c r="K124" s="585"/>
      <c r="L124" s="585"/>
      <c r="M124" s="585"/>
      <c r="N124" s="585"/>
      <c r="O124" s="585"/>
      <c r="P124" s="585"/>
      <c r="Q124" s="585"/>
      <c r="R124" s="585"/>
      <c r="S124" s="585"/>
      <c r="T124" s="585"/>
    </row>
    <row r="125" spans="1:20" ht="12">
      <c r="A125" s="589" t="s">
        <v>414</v>
      </c>
      <c r="B125" s="585"/>
      <c r="C125" s="585"/>
      <c r="D125" s="585"/>
      <c r="E125" s="585"/>
      <c r="F125" s="585"/>
      <c r="G125" s="585"/>
      <c r="H125" s="585"/>
      <c r="I125" s="585"/>
      <c r="J125" s="585"/>
      <c r="K125" s="585"/>
      <c r="L125" s="585"/>
      <c r="M125" s="585"/>
      <c r="N125" s="585"/>
      <c r="O125" s="585"/>
      <c r="P125" s="585"/>
      <c r="Q125" s="585"/>
      <c r="R125" s="585"/>
      <c r="S125" s="585"/>
      <c r="T125" s="585"/>
    </row>
    <row r="126" spans="1:20" ht="12">
      <c r="A126" s="585" t="s">
        <v>415</v>
      </c>
      <c r="B126" s="585"/>
      <c r="C126" s="715"/>
      <c r="D126" s="737"/>
      <c r="E126" s="715"/>
      <c r="F126" s="738"/>
      <c r="G126" s="715"/>
      <c r="H126" s="728"/>
      <c r="I126" s="585"/>
      <c r="J126" s="585"/>
      <c r="K126" s="585"/>
      <c r="L126" s="585"/>
      <c r="M126" s="585"/>
      <c r="N126" s="585"/>
      <c r="O126" s="585"/>
      <c r="P126" s="585"/>
      <c r="Q126" s="585"/>
      <c r="R126" s="585"/>
      <c r="S126" s="585"/>
      <c r="T126" s="585"/>
    </row>
    <row r="127" spans="1:20" ht="12">
      <c r="A127" s="585" t="s">
        <v>416</v>
      </c>
      <c r="B127" s="585"/>
      <c r="C127" s="715"/>
      <c r="D127" s="737"/>
      <c r="E127" s="715" t="s">
        <v>417</v>
      </c>
      <c r="F127" s="738">
        <v>1</v>
      </c>
      <c r="G127" s="739" t="s">
        <v>418</v>
      </c>
      <c r="H127" s="728">
        <f>D127*F127</f>
        <v>0</v>
      </c>
      <c r="I127" s="585"/>
      <c r="J127" s="585"/>
      <c r="K127" s="585"/>
      <c r="L127" s="585"/>
      <c r="M127" s="585"/>
      <c r="N127" s="585"/>
      <c r="O127" s="585"/>
      <c r="P127" s="585"/>
      <c r="Q127" s="585"/>
      <c r="R127" s="585"/>
      <c r="S127" s="585"/>
      <c r="T127" s="585"/>
    </row>
    <row r="128" spans="1:20" ht="12">
      <c r="A128" s="585" t="s">
        <v>419</v>
      </c>
      <c r="B128" s="585"/>
      <c r="C128" s="715"/>
      <c r="D128" s="737"/>
      <c r="E128" s="715"/>
      <c r="F128" s="738">
        <v>1</v>
      </c>
      <c r="G128" s="739" t="s">
        <v>418</v>
      </c>
      <c r="H128" s="728">
        <f>D128*F128</f>
        <v>0</v>
      </c>
      <c r="I128" s="585"/>
      <c r="J128" s="585"/>
      <c r="K128" s="585"/>
      <c r="L128" s="585"/>
      <c r="M128" s="585"/>
      <c r="N128" s="585"/>
      <c r="O128" s="585"/>
      <c r="P128" s="585"/>
      <c r="Q128" s="585"/>
      <c r="R128" s="585"/>
      <c r="S128" s="585"/>
      <c r="T128" s="585"/>
    </row>
    <row r="129" spans="1:20" ht="12">
      <c r="A129" s="585"/>
      <c r="B129" s="585"/>
      <c r="C129" s="715"/>
      <c r="D129" s="737"/>
      <c r="E129" s="715"/>
      <c r="F129" s="738"/>
      <c r="G129" s="739"/>
      <c r="H129" s="728"/>
      <c r="I129" s="585"/>
      <c r="J129" s="585"/>
      <c r="K129" s="585"/>
      <c r="L129" s="585"/>
      <c r="M129" s="585"/>
      <c r="N129" s="585"/>
      <c r="O129" s="585"/>
      <c r="P129" s="585"/>
      <c r="Q129" s="585"/>
      <c r="R129" s="585"/>
      <c r="S129" s="585"/>
      <c r="T129" s="585"/>
    </row>
    <row r="130" spans="1:20" ht="12">
      <c r="A130" s="590" t="s">
        <v>420</v>
      </c>
      <c r="B130" s="590"/>
      <c r="C130" s="740"/>
      <c r="D130" s="741"/>
      <c r="E130" s="740"/>
      <c r="F130" s="742"/>
      <c r="G130" s="743"/>
      <c r="H130" s="740"/>
      <c r="I130" s="585"/>
      <c r="J130" s="585"/>
      <c r="K130" s="585"/>
      <c r="L130" s="585"/>
      <c r="M130" s="585"/>
      <c r="N130" s="585"/>
      <c r="O130" s="585"/>
      <c r="P130" s="585"/>
      <c r="Q130" s="585"/>
      <c r="R130" s="585"/>
      <c r="S130" s="585"/>
      <c r="T130" s="585"/>
    </row>
    <row r="131" spans="1:20" ht="12">
      <c r="A131" s="585" t="s">
        <v>421</v>
      </c>
      <c r="B131" s="585"/>
      <c r="C131" s="715"/>
      <c r="D131" s="737"/>
      <c r="E131" s="715"/>
      <c r="F131" s="738"/>
      <c r="G131" s="739"/>
      <c r="H131" s="728" t="e">
        <f>SUM(H126:H129)/H130</f>
        <v>#DIV/0!</v>
      </c>
      <c r="I131" s="585"/>
      <c r="J131" s="585"/>
      <c r="K131" s="585"/>
      <c r="L131" s="585"/>
      <c r="M131" s="585"/>
      <c r="N131" s="585"/>
      <c r="O131" s="585"/>
      <c r="P131" s="585"/>
      <c r="Q131" s="585"/>
      <c r="R131" s="585"/>
      <c r="S131" s="585"/>
      <c r="T131" s="585"/>
    </row>
    <row r="132" spans="1:20" ht="12">
      <c r="A132" s="585"/>
      <c r="B132" s="585"/>
      <c r="C132" s="585"/>
      <c r="D132" s="585"/>
      <c r="E132" s="585"/>
      <c r="F132" s="585"/>
      <c r="G132" s="585"/>
      <c r="H132" s="585"/>
      <c r="I132" s="585"/>
      <c r="J132" s="585"/>
      <c r="K132" s="585"/>
      <c r="L132" s="585"/>
      <c r="M132" s="585"/>
      <c r="N132" s="585"/>
      <c r="O132" s="585"/>
      <c r="P132" s="585"/>
      <c r="Q132" s="585"/>
      <c r="R132" s="585"/>
      <c r="S132" s="585"/>
      <c r="T132" s="585"/>
    </row>
  </sheetData>
  <sheetProtection selectLockedCells="1"/>
  <printOptions gridLines="1"/>
  <pageMargins left="0.75" right="0.75" top="1" bottom="1" header="0.51180555555555551" footer="0.51180555555555551"/>
  <pageSetup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1">
              <controlPr defaultSize="0" autoFill="0" autoLine="0" autoPict="0">
                <anchor moveWithCells="1" sizeWithCells="1">
                  <from>
                    <xdr:col>10</xdr:col>
                    <xdr:colOff>161925</xdr:colOff>
                    <xdr:row>14</xdr:row>
                    <xdr:rowOff>0</xdr:rowOff>
                  </from>
                  <to>
                    <xdr:col>11</xdr:col>
                    <xdr:colOff>457200</xdr:colOff>
                    <xdr:row>15</xdr:row>
                    <xdr:rowOff>114300</xdr:rowOff>
                  </to>
                </anchor>
              </controlPr>
            </control>
          </mc:Choice>
        </mc:AlternateContent>
        <mc:AlternateContent xmlns:mc="http://schemas.openxmlformats.org/markup-compatibility/2006">
          <mc:Choice Requires="x14">
            <control shapeId="5127" r:id="rId5" name="Check Box 2">
              <controlPr defaultSize="0" autoFill="0" autoLine="0" autoPict="0">
                <anchor moveWithCells="1" sizeWithCells="1">
                  <from>
                    <xdr:col>10</xdr:col>
                    <xdr:colOff>133350</xdr:colOff>
                    <xdr:row>15</xdr:row>
                    <xdr:rowOff>9525</xdr:rowOff>
                  </from>
                  <to>
                    <xdr:col>11</xdr:col>
                    <xdr:colOff>428625</xdr:colOff>
                    <xdr:row>16</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66CCFF"/>
  </sheetPr>
  <dimension ref="A1:U132"/>
  <sheetViews>
    <sheetView zoomScaleNormal="100" workbookViewId="0">
      <selection activeCell="J35" sqref="J35"/>
    </sheetView>
  </sheetViews>
  <sheetFormatPr defaultColWidth="9.140625" defaultRowHeight="11.25"/>
  <cols>
    <col min="1" max="1" width="49.85546875" style="470" customWidth="1"/>
    <col min="2" max="2" width="9.140625" style="470"/>
    <col min="3" max="3" width="3.7109375" style="470" customWidth="1"/>
    <col min="4" max="4" width="9.5703125" style="470" customWidth="1"/>
    <col min="5" max="5" width="12.7109375" style="470" customWidth="1"/>
    <col min="6" max="6" width="7" style="470" bestFit="1" customWidth="1"/>
    <col min="7" max="7" width="9.5703125" style="470" customWidth="1"/>
    <col min="8" max="8" width="12.7109375" style="470" customWidth="1"/>
    <col min="9" max="9" width="32" style="470" customWidth="1"/>
    <col min="10" max="10" width="14.140625" style="470" customWidth="1"/>
    <col min="11" max="11" width="9.140625" style="470"/>
    <col min="12" max="12" width="9.5703125" style="470" customWidth="1"/>
    <col min="13" max="16384" width="9.140625" style="470"/>
  </cols>
  <sheetData>
    <row r="1" spans="1:21" ht="15">
      <c r="A1" s="490" t="s">
        <v>413</v>
      </c>
      <c r="B1" s="491"/>
      <c r="C1" s="491"/>
      <c r="D1" s="491"/>
    </row>
    <row r="2" spans="1:21" ht="12">
      <c r="A2" s="585"/>
      <c r="B2" s="585"/>
      <c r="C2" s="585"/>
      <c r="D2" s="585"/>
      <c r="E2" s="585"/>
      <c r="F2" s="585"/>
      <c r="G2" s="585"/>
      <c r="H2" s="585"/>
      <c r="I2" s="585"/>
      <c r="J2" s="585"/>
      <c r="K2" s="585"/>
      <c r="L2" s="585"/>
      <c r="M2" s="585"/>
      <c r="N2" s="585"/>
      <c r="O2" s="585"/>
      <c r="P2" s="585"/>
      <c r="Q2" s="585"/>
      <c r="R2" s="585"/>
      <c r="S2" s="585"/>
      <c r="T2" s="585"/>
      <c r="U2" s="585"/>
    </row>
    <row r="3" spans="1:21" ht="12">
      <c r="A3" s="585"/>
      <c r="B3" s="585"/>
      <c r="C3" s="585"/>
      <c r="D3" s="690" t="s">
        <v>149</v>
      </c>
      <c r="E3" s="690"/>
      <c r="F3" s="690"/>
      <c r="G3" s="690" t="s">
        <v>149</v>
      </c>
      <c r="H3" s="690"/>
      <c r="I3" s="690"/>
      <c r="J3" s="690" t="s">
        <v>149</v>
      </c>
      <c r="K3" s="690"/>
      <c r="L3" s="690" t="s">
        <v>149</v>
      </c>
      <c r="M3" s="690"/>
      <c r="N3" s="585"/>
      <c r="O3" s="585"/>
      <c r="P3" s="585"/>
      <c r="Q3" s="585"/>
      <c r="R3" s="585"/>
      <c r="S3" s="585"/>
      <c r="T3" s="585"/>
      <c r="U3" s="585"/>
    </row>
    <row r="4" spans="1:21" ht="24">
      <c r="A4" s="585"/>
      <c r="B4" s="585"/>
      <c r="C4" s="585"/>
      <c r="D4" s="580">
        <v>2023</v>
      </c>
      <c r="E4" s="579" t="s">
        <v>150</v>
      </c>
      <c r="F4" s="690"/>
      <c r="G4" s="580">
        <v>2022</v>
      </c>
      <c r="H4" s="579" t="s">
        <v>150</v>
      </c>
      <c r="I4" s="690"/>
      <c r="J4" s="580">
        <v>2023</v>
      </c>
      <c r="K4" s="580" t="s">
        <v>151</v>
      </c>
      <c r="L4" s="580">
        <v>2022</v>
      </c>
      <c r="M4" s="580" t="s">
        <v>151</v>
      </c>
      <c r="N4" s="585"/>
      <c r="O4" s="585"/>
      <c r="P4" s="585"/>
      <c r="Q4" s="585"/>
      <c r="R4" s="585"/>
      <c r="S4" s="585"/>
      <c r="T4" s="585"/>
      <c r="U4" s="585"/>
    </row>
    <row r="5" spans="1:21" ht="12">
      <c r="A5" s="585"/>
      <c r="B5" s="585"/>
      <c r="C5" s="585"/>
      <c r="D5" s="585"/>
      <c r="E5" s="585"/>
      <c r="F5" s="585"/>
      <c r="G5" s="585"/>
      <c r="H5" s="585"/>
      <c r="I5" s="585"/>
      <c r="J5" s="585"/>
      <c r="K5" s="585"/>
      <c r="L5" s="585"/>
      <c r="M5" s="585"/>
      <c r="N5" s="585"/>
      <c r="O5" s="585"/>
      <c r="P5" s="585"/>
      <c r="Q5" s="585"/>
      <c r="R5" s="585"/>
      <c r="S5" s="585"/>
      <c r="T5" s="585"/>
      <c r="U5" s="585"/>
    </row>
    <row r="6" spans="1:21" ht="12">
      <c r="A6" s="691" t="s">
        <v>375</v>
      </c>
      <c r="B6" s="585"/>
      <c r="C6" s="585"/>
      <c r="D6" s="692"/>
      <c r="E6" s="585"/>
      <c r="F6" s="585"/>
      <c r="G6" s="692"/>
      <c r="H6" s="585"/>
      <c r="I6" s="581" t="s">
        <v>152</v>
      </c>
      <c r="J6" s="693">
        <f>D77</f>
        <v>0</v>
      </c>
      <c r="K6" s="693">
        <f>E77</f>
        <v>0</v>
      </c>
      <c r="L6" s="693">
        <f>G77</f>
        <v>0</v>
      </c>
      <c r="M6" s="693">
        <f>H77</f>
        <v>0</v>
      </c>
      <c r="N6" s="585"/>
      <c r="O6" s="585"/>
      <c r="P6" s="585"/>
      <c r="Q6" s="585"/>
      <c r="R6" s="585"/>
      <c r="S6" s="585"/>
      <c r="T6" s="585"/>
      <c r="U6" s="585"/>
    </row>
    <row r="7" spans="1:21" ht="12">
      <c r="A7" s="585"/>
      <c r="B7" s="585"/>
      <c r="C7" s="585"/>
      <c r="D7" s="692"/>
      <c r="E7" s="585"/>
      <c r="F7" s="585"/>
      <c r="G7" s="692"/>
      <c r="H7" s="585"/>
      <c r="I7" s="581" t="s">
        <v>153</v>
      </c>
      <c r="J7" s="693">
        <f>D90</f>
        <v>0</v>
      </c>
      <c r="K7" s="693">
        <f>E90</f>
        <v>0</v>
      </c>
      <c r="L7" s="693">
        <f>G90</f>
        <v>0</v>
      </c>
      <c r="M7" s="693">
        <f>H90</f>
        <v>0</v>
      </c>
      <c r="N7" s="585"/>
      <c r="O7" s="585"/>
      <c r="P7" s="585"/>
      <c r="Q7" s="585"/>
      <c r="R7" s="585"/>
      <c r="S7" s="585"/>
      <c r="T7" s="585"/>
      <c r="U7" s="585"/>
    </row>
    <row r="8" spans="1:21" ht="12">
      <c r="A8" s="584" t="s">
        <v>373</v>
      </c>
      <c r="B8" s="584"/>
      <c r="C8" s="694" t="s">
        <v>154</v>
      </c>
      <c r="D8" s="695"/>
      <c r="E8" s="696"/>
      <c r="F8" s="694" t="s">
        <v>154</v>
      </c>
      <c r="G8" s="695"/>
      <c r="H8" s="696"/>
      <c r="I8" s="582" t="s">
        <v>155</v>
      </c>
      <c r="J8" s="693">
        <f>D103</f>
        <v>0</v>
      </c>
      <c r="K8" s="693">
        <f>E103</f>
        <v>0</v>
      </c>
      <c r="L8" s="693">
        <f>G103</f>
        <v>0</v>
      </c>
      <c r="M8" s="693">
        <f>H103</f>
        <v>0</v>
      </c>
      <c r="N8" s="585"/>
      <c r="O8" s="585"/>
      <c r="P8" s="585"/>
      <c r="Q8" s="585"/>
      <c r="R8" s="585"/>
      <c r="S8" s="585"/>
      <c r="T8" s="585"/>
      <c r="U8" s="585"/>
    </row>
    <row r="9" spans="1:21" ht="12">
      <c r="A9" s="585" t="s">
        <v>156</v>
      </c>
      <c r="B9" s="585"/>
      <c r="C9" s="694" t="s">
        <v>154</v>
      </c>
      <c r="D9" s="695"/>
      <c r="E9" s="696"/>
      <c r="F9" s="694" t="s">
        <v>154</v>
      </c>
      <c r="G9" s="695"/>
      <c r="H9" s="696"/>
      <c r="I9" s="582" t="s">
        <v>157</v>
      </c>
      <c r="J9" s="693">
        <f>D120</f>
        <v>0</v>
      </c>
      <c r="K9" s="693">
        <f>E120</f>
        <v>0</v>
      </c>
      <c r="L9" s="693">
        <f>G120</f>
        <v>0</v>
      </c>
      <c r="M9" s="693">
        <f>H120</f>
        <v>0</v>
      </c>
      <c r="N9" s="585"/>
      <c r="O9" s="585"/>
      <c r="P9" s="585"/>
      <c r="Q9" s="585"/>
      <c r="R9" s="585"/>
      <c r="S9" s="585"/>
      <c r="T9" s="585"/>
      <c r="U9" s="585"/>
    </row>
    <row r="10" spans="1:21" ht="12">
      <c r="A10" s="585" t="s">
        <v>158</v>
      </c>
      <c r="B10" s="585"/>
      <c r="C10" s="694" t="s">
        <v>154</v>
      </c>
      <c r="D10" s="695"/>
      <c r="E10" s="696"/>
      <c r="F10" s="694" t="s">
        <v>154</v>
      </c>
      <c r="G10" s="695"/>
      <c r="H10" s="696"/>
      <c r="I10" s="583"/>
      <c r="J10" s="585"/>
      <c r="K10" s="692"/>
      <c r="L10" s="585"/>
      <c r="M10" s="585"/>
      <c r="N10" s="585"/>
      <c r="O10" s="585"/>
      <c r="P10" s="585"/>
      <c r="Q10" s="585"/>
      <c r="R10" s="585"/>
      <c r="S10" s="585"/>
      <c r="T10" s="585"/>
      <c r="U10" s="585"/>
    </row>
    <row r="11" spans="1:21" ht="12">
      <c r="A11" s="585" t="s">
        <v>374</v>
      </c>
      <c r="B11" s="585"/>
      <c r="C11" s="694" t="s">
        <v>154</v>
      </c>
      <c r="D11" s="695"/>
      <c r="E11" s="696"/>
      <c r="F11" s="694" t="s">
        <v>154</v>
      </c>
      <c r="G11" s="695"/>
      <c r="H11" s="696"/>
      <c r="I11" s="582" t="s">
        <v>687</v>
      </c>
      <c r="J11" s="693">
        <f>SUM(J6:J9)</f>
        <v>0</v>
      </c>
      <c r="K11" s="693">
        <f>SUM(K6:K9)</f>
        <v>0</v>
      </c>
      <c r="L11" s="585"/>
      <c r="M11" s="585"/>
      <c r="N11" s="585"/>
      <c r="O11" s="585"/>
      <c r="P11" s="585"/>
      <c r="Q11" s="585"/>
      <c r="R11" s="585"/>
      <c r="S11" s="585"/>
      <c r="T11" s="585"/>
      <c r="U11" s="585"/>
    </row>
    <row r="12" spans="1:21" ht="12">
      <c r="A12" s="585" t="s">
        <v>159</v>
      </c>
      <c r="B12" s="585"/>
      <c r="C12" s="694" t="s">
        <v>154</v>
      </c>
      <c r="D12" s="695"/>
      <c r="E12" s="696"/>
      <c r="F12" s="694" t="s">
        <v>154</v>
      </c>
      <c r="G12" s="695"/>
      <c r="H12" s="696"/>
      <c r="I12" s="582" t="s">
        <v>679</v>
      </c>
      <c r="J12" s="693">
        <f>SUM(L6:L9)</f>
        <v>0</v>
      </c>
      <c r="K12" s="693">
        <f>SUM(M6:M9)</f>
        <v>0</v>
      </c>
      <c r="L12" s="585"/>
      <c r="M12" s="585"/>
      <c r="N12" s="585"/>
      <c r="O12" s="585"/>
      <c r="P12" s="585"/>
      <c r="Q12" s="585"/>
      <c r="R12" s="585"/>
      <c r="S12" s="585"/>
      <c r="T12" s="585"/>
      <c r="U12" s="585"/>
    </row>
    <row r="13" spans="1:21" ht="12">
      <c r="A13" s="585" t="s">
        <v>160</v>
      </c>
      <c r="B13" s="585"/>
      <c r="C13" s="694" t="s">
        <v>154</v>
      </c>
      <c r="D13" s="695"/>
      <c r="E13" s="696"/>
      <c r="F13" s="694" t="s">
        <v>154</v>
      </c>
      <c r="G13" s="695"/>
      <c r="H13" s="696"/>
      <c r="I13" s="582"/>
      <c r="J13" s="697">
        <f>J11+J12</f>
        <v>0</v>
      </c>
      <c r="K13" s="697">
        <f>K11+K12</f>
        <v>0</v>
      </c>
      <c r="L13" s="585"/>
      <c r="M13" s="585"/>
      <c r="N13" s="698" t="s">
        <v>382</v>
      </c>
      <c r="O13" s="698"/>
      <c r="P13" s="698"/>
      <c r="Q13" s="699"/>
      <c r="R13" s="585"/>
      <c r="S13" s="585"/>
      <c r="T13" s="585"/>
      <c r="U13" s="585"/>
    </row>
    <row r="14" spans="1:21" ht="12">
      <c r="A14" s="585" t="s">
        <v>161</v>
      </c>
      <c r="B14" s="585"/>
      <c r="C14" s="694" t="s">
        <v>154</v>
      </c>
      <c r="D14" s="695"/>
      <c r="E14" s="696"/>
      <c r="F14" s="694" t="s">
        <v>154</v>
      </c>
      <c r="G14" s="695"/>
      <c r="H14" s="696"/>
      <c r="I14" s="585"/>
      <c r="J14" s="585"/>
      <c r="K14" s="585"/>
      <c r="L14" s="585"/>
      <c r="M14" s="585"/>
      <c r="N14" s="698" t="s">
        <v>383</v>
      </c>
      <c r="O14" s="700"/>
      <c r="P14" s="698"/>
      <c r="Q14" s="699"/>
      <c r="R14" s="585"/>
      <c r="S14" s="585"/>
      <c r="T14" s="585"/>
      <c r="U14" s="585"/>
    </row>
    <row r="15" spans="1:21" ht="12">
      <c r="A15" s="585"/>
      <c r="B15" s="585"/>
      <c r="C15" s="694" t="s">
        <v>154</v>
      </c>
      <c r="D15" s="695"/>
      <c r="E15" s="696"/>
      <c r="F15" s="694" t="s">
        <v>154</v>
      </c>
      <c r="G15" s="695"/>
      <c r="H15" s="696"/>
      <c r="I15" s="585" t="s">
        <v>162</v>
      </c>
      <c r="J15" s="592">
        <f>J11/12</f>
        <v>0</v>
      </c>
      <c r="K15" s="585"/>
      <c r="L15" s="583"/>
      <c r="M15" s="585"/>
      <c r="N15" s="698" t="s">
        <v>385</v>
      </c>
      <c r="O15" s="701" t="b">
        <v>0</v>
      </c>
      <c r="P15" s="698" t="b">
        <v>0</v>
      </c>
      <c r="Q15" s="699"/>
      <c r="R15" s="585"/>
      <c r="S15" s="585"/>
      <c r="T15" s="585"/>
      <c r="U15" s="585"/>
    </row>
    <row r="16" spans="1:21" ht="12">
      <c r="A16" s="586" t="s">
        <v>381</v>
      </c>
      <c r="B16" s="585"/>
      <c r="C16" s="694"/>
      <c r="D16" s="703">
        <f>SUM(D8:D15)</f>
        <v>0</v>
      </c>
      <c r="E16" s="703">
        <f>SUM(E8:E15)</f>
        <v>0</v>
      </c>
      <c r="F16" s="694"/>
      <c r="G16" s="703">
        <f>SUM(G8:G15)</f>
        <v>0</v>
      </c>
      <c r="H16" s="704">
        <f>SUM(H8:H15)</f>
        <v>0</v>
      </c>
      <c r="I16" s="585" t="s">
        <v>163</v>
      </c>
      <c r="J16" s="592">
        <f>J13/24</f>
        <v>0</v>
      </c>
      <c r="K16" s="585"/>
      <c r="L16" s="585"/>
      <c r="M16" s="585"/>
      <c r="N16" s="698" t="s">
        <v>384</v>
      </c>
      <c r="O16" s="705" t="b">
        <f>FALSE</f>
        <v>0</v>
      </c>
      <c r="P16" s="698"/>
      <c r="Q16" s="706">
        <f>Q14*Q15</f>
        <v>0</v>
      </c>
      <c r="R16" s="585"/>
      <c r="S16" s="585"/>
      <c r="T16" s="585"/>
      <c r="U16" s="585"/>
    </row>
    <row r="17" spans="1:21" ht="12">
      <c r="A17" s="585"/>
      <c r="B17" s="585"/>
      <c r="C17" s="585"/>
      <c r="D17" s="585"/>
      <c r="E17" s="592"/>
      <c r="F17" s="585"/>
      <c r="G17" s="692"/>
      <c r="H17" s="479"/>
      <c r="I17" s="585"/>
      <c r="J17" s="585"/>
      <c r="K17" s="585"/>
      <c r="L17" s="585"/>
      <c r="M17" s="585"/>
      <c r="N17" s="585"/>
      <c r="O17" s="585"/>
      <c r="P17" s="585"/>
      <c r="Q17" s="585"/>
      <c r="R17" s="585"/>
      <c r="S17" s="585"/>
      <c r="T17" s="585"/>
      <c r="U17" s="585"/>
    </row>
    <row r="18" spans="1:21" ht="12">
      <c r="A18" s="691" t="s">
        <v>376</v>
      </c>
      <c r="B18" s="585"/>
      <c r="C18" s="585"/>
      <c r="D18" s="585"/>
      <c r="E18" s="592"/>
      <c r="F18" s="585"/>
      <c r="G18" s="692"/>
      <c r="H18" s="479"/>
      <c r="I18" s="591" t="s">
        <v>164</v>
      </c>
      <c r="J18" s="593">
        <f>IF(P15=TRUE,J15,IF(P16=TRUE,J16,0))</f>
        <v>0</v>
      </c>
      <c r="K18" s="585"/>
      <c r="L18" s="585"/>
      <c r="M18" s="585"/>
      <c r="N18" s="585"/>
      <c r="O18" s="585"/>
      <c r="P18" s="585"/>
      <c r="Q18" s="585"/>
      <c r="R18" s="585"/>
      <c r="S18" s="585"/>
      <c r="T18" s="585"/>
      <c r="U18" s="585"/>
    </row>
    <row r="19" spans="1:21" ht="12">
      <c r="A19" s="707" t="s">
        <v>377</v>
      </c>
      <c r="B19" s="585"/>
      <c r="C19" s="694" t="s">
        <v>154</v>
      </c>
      <c r="D19" s="695"/>
      <c r="E19" s="696"/>
      <c r="F19" s="694" t="s">
        <v>154</v>
      </c>
      <c r="G19" s="695"/>
      <c r="H19" s="696"/>
      <c r="I19" s="590" t="s">
        <v>165</v>
      </c>
      <c r="J19" s="594">
        <f>K3/12</f>
        <v>0</v>
      </c>
      <c r="K19" s="585" t="s">
        <v>166</v>
      </c>
      <c r="L19" s="585"/>
      <c r="M19" s="585"/>
      <c r="N19" s="585"/>
      <c r="O19" s="585"/>
      <c r="P19" s="585"/>
      <c r="Q19" s="585"/>
      <c r="R19" s="585"/>
      <c r="S19" s="585"/>
      <c r="T19" s="585"/>
      <c r="U19" s="585"/>
    </row>
    <row r="20" spans="1:21" ht="12">
      <c r="A20" s="707" t="s">
        <v>378</v>
      </c>
      <c r="B20" s="585"/>
      <c r="C20" s="694" t="s">
        <v>154</v>
      </c>
      <c r="D20" s="695"/>
      <c r="E20" s="696"/>
      <c r="F20" s="694" t="s">
        <v>154</v>
      </c>
      <c r="G20" s="695"/>
      <c r="H20" s="696"/>
      <c r="I20" s="591"/>
      <c r="J20" s="594">
        <f>K3/24</f>
        <v>0</v>
      </c>
      <c r="K20" s="585" t="s">
        <v>167</v>
      </c>
      <c r="L20" s="585"/>
      <c r="M20" s="585"/>
      <c r="N20" s="585"/>
      <c r="O20" s="585"/>
      <c r="P20" s="585"/>
      <c r="Q20" s="585"/>
      <c r="R20" s="585"/>
      <c r="S20" s="585"/>
      <c r="T20" s="585"/>
      <c r="U20" s="585"/>
    </row>
    <row r="21" spans="1:21" ht="12">
      <c r="A21" s="707" t="s">
        <v>379</v>
      </c>
      <c r="B21" s="585"/>
      <c r="C21" s="694" t="s">
        <v>154</v>
      </c>
      <c r="D21" s="708"/>
      <c r="E21" s="709"/>
      <c r="F21" s="694" t="s">
        <v>154</v>
      </c>
      <c r="G21" s="708"/>
      <c r="H21" s="696"/>
      <c r="I21" s="591"/>
      <c r="J21" s="593"/>
      <c r="K21" s="585"/>
      <c r="L21" s="585"/>
      <c r="M21" s="585"/>
      <c r="N21" s="585"/>
      <c r="O21" s="585"/>
      <c r="P21" s="585"/>
      <c r="Q21" s="585"/>
      <c r="R21" s="585"/>
      <c r="S21" s="585"/>
      <c r="T21" s="585"/>
      <c r="U21" s="585"/>
    </row>
    <row r="22" spans="1:21" ht="12">
      <c r="A22" s="707" t="s">
        <v>692</v>
      </c>
      <c r="B22" s="585"/>
      <c r="C22" s="694" t="s">
        <v>154</v>
      </c>
      <c r="D22" s="708"/>
      <c r="E22" s="696"/>
      <c r="F22" s="694" t="s">
        <v>154</v>
      </c>
      <c r="G22" s="708"/>
      <c r="H22" s="696"/>
      <c r="I22" s="591"/>
      <c r="J22" s="593"/>
      <c r="K22" s="585"/>
      <c r="L22" s="585"/>
      <c r="M22" s="585"/>
      <c r="N22" s="585"/>
      <c r="O22" s="585"/>
      <c r="P22" s="585"/>
      <c r="Q22" s="585"/>
      <c r="R22" s="585"/>
      <c r="S22" s="585"/>
      <c r="T22" s="585"/>
      <c r="U22" s="585"/>
    </row>
    <row r="23" spans="1:21" ht="12">
      <c r="A23" s="707" t="s">
        <v>380</v>
      </c>
      <c r="B23" s="585"/>
      <c r="C23" s="694" t="s">
        <v>154</v>
      </c>
      <c r="D23" s="710">
        <f>Q16</f>
        <v>0</v>
      </c>
      <c r="E23" s="711"/>
      <c r="F23" s="712" t="s">
        <v>154</v>
      </c>
      <c r="G23" s="710">
        <f>T16</f>
        <v>0</v>
      </c>
      <c r="H23" s="711"/>
      <c r="I23" s="591"/>
      <c r="J23" s="593"/>
      <c r="K23" s="585"/>
      <c r="L23" s="585"/>
      <c r="M23" s="585"/>
      <c r="N23" s="585"/>
      <c r="O23" s="585"/>
      <c r="P23" s="585"/>
      <c r="Q23" s="585"/>
      <c r="R23" s="585"/>
      <c r="S23" s="585"/>
      <c r="T23" s="585"/>
      <c r="U23" s="585"/>
    </row>
    <row r="24" spans="1:21" ht="12">
      <c r="A24" s="586" t="s">
        <v>174</v>
      </c>
      <c r="B24" s="585"/>
      <c r="C24" s="694"/>
      <c r="D24" s="703">
        <f>D19-D20-D23</f>
        <v>0</v>
      </c>
      <c r="E24" s="703">
        <f>SUM(E16:E23)</f>
        <v>0</v>
      </c>
      <c r="F24" s="694"/>
      <c r="G24" s="703">
        <f>G19-G20-G23</f>
        <v>0</v>
      </c>
      <c r="H24" s="704">
        <f>SUM(H16:H23)</f>
        <v>0</v>
      </c>
      <c r="I24" s="591"/>
      <c r="J24" s="593"/>
      <c r="K24" s="585"/>
      <c r="L24" s="585"/>
      <c r="M24" s="585"/>
      <c r="N24" s="585"/>
      <c r="O24" s="585"/>
      <c r="P24" s="585"/>
      <c r="Q24" s="585"/>
      <c r="R24" s="585"/>
      <c r="S24" s="585"/>
      <c r="T24" s="585"/>
      <c r="U24" s="585"/>
    </row>
    <row r="25" spans="1:21" ht="12">
      <c r="A25" s="707"/>
      <c r="B25" s="585"/>
      <c r="C25" s="585"/>
      <c r="D25" s="585"/>
      <c r="E25" s="592"/>
      <c r="F25" s="585"/>
      <c r="G25" s="692"/>
      <c r="H25" s="479"/>
      <c r="I25" s="591"/>
      <c r="J25" s="593"/>
      <c r="K25" s="585"/>
      <c r="L25" s="585"/>
      <c r="M25" s="585"/>
      <c r="N25" s="585"/>
      <c r="O25" s="585"/>
      <c r="P25" s="585"/>
      <c r="Q25" s="585"/>
      <c r="R25" s="585"/>
      <c r="S25" s="585"/>
      <c r="T25" s="585"/>
      <c r="U25" s="585"/>
    </row>
    <row r="26" spans="1:21" ht="12">
      <c r="A26" s="691" t="s">
        <v>386</v>
      </c>
      <c r="B26" s="585"/>
      <c r="C26" s="585"/>
      <c r="D26" s="585"/>
      <c r="E26" s="592"/>
      <c r="F26" s="585"/>
      <c r="G26" s="692"/>
      <c r="H26" s="479"/>
      <c r="I26" s="585"/>
      <c r="J26" s="585"/>
      <c r="K26" s="585"/>
      <c r="L26" s="585"/>
      <c r="M26" s="585"/>
      <c r="N26" s="585"/>
      <c r="O26" s="585"/>
      <c r="P26" s="585"/>
      <c r="Q26" s="585"/>
      <c r="R26" s="585"/>
      <c r="S26" s="585"/>
      <c r="T26" s="585"/>
      <c r="U26" s="585"/>
    </row>
    <row r="27" spans="1:21" ht="12">
      <c r="A27" s="585" t="s">
        <v>387</v>
      </c>
      <c r="B27" s="585"/>
      <c r="C27" s="694" t="s">
        <v>154</v>
      </c>
      <c r="D27" s="713"/>
      <c r="E27" s="714"/>
      <c r="F27" s="715" t="s">
        <v>154</v>
      </c>
      <c r="G27" s="716"/>
      <c r="H27" s="714"/>
      <c r="I27" s="585"/>
      <c r="J27" s="592"/>
      <c r="K27" s="585"/>
      <c r="L27" s="585"/>
      <c r="M27" s="585"/>
      <c r="N27" s="585"/>
      <c r="O27" s="585"/>
      <c r="P27" s="585"/>
      <c r="Q27" s="585"/>
      <c r="R27" s="585"/>
      <c r="S27" s="585"/>
      <c r="T27" s="585"/>
      <c r="U27" s="585"/>
    </row>
    <row r="28" spans="1:21" ht="12">
      <c r="A28" s="585" t="s">
        <v>388</v>
      </c>
      <c r="B28" s="585"/>
      <c r="C28" s="694" t="s">
        <v>154</v>
      </c>
      <c r="D28" s="713"/>
      <c r="E28" s="714"/>
      <c r="F28" s="715" t="s">
        <v>154</v>
      </c>
      <c r="G28" s="716"/>
      <c r="H28" s="714"/>
      <c r="I28" s="585"/>
      <c r="J28" s="592"/>
      <c r="K28" s="585"/>
      <c r="L28" s="585"/>
      <c r="M28" s="585"/>
      <c r="N28" s="585"/>
      <c r="O28" s="585"/>
      <c r="P28" s="585"/>
      <c r="Q28" s="585"/>
      <c r="R28" s="585"/>
      <c r="S28" s="585"/>
      <c r="T28" s="585"/>
      <c r="U28" s="585"/>
    </row>
    <row r="29" spans="1:21" ht="12">
      <c r="A29" s="586" t="s">
        <v>176</v>
      </c>
      <c r="B29" s="585"/>
      <c r="C29" s="694"/>
      <c r="D29" s="717">
        <f>SUM(D27:D28)</f>
        <v>0</v>
      </c>
      <c r="E29" s="693">
        <f>SUM(E27:E28)</f>
        <v>0</v>
      </c>
      <c r="F29" s="715"/>
      <c r="G29" s="693">
        <f>SUM(G27:G28)</f>
        <v>0</v>
      </c>
      <c r="H29" s="718">
        <f>SUM(H27:H28)</f>
        <v>0</v>
      </c>
      <c r="I29" s="585"/>
      <c r="J29" s="585"/>
      <c r="K29" s="585"/>
      <c r="L29" s="585"/>
      <c r="M29" s="585"/>
      <c r="N29" s="585"/>
      <c r="O29" s="585"/>
      <c r="P29" s="585"/>
      <c r="Q29" s="585"/>
      <c r="R29" s="585"/>
      <c r="S29" s="585"/>
      <c r="T29" s="585"/>
      <c r="U29" s="585"/>
    </row>
    <row r="30" spans="1:21" ht="12">
      <c r="A30" s="585"/>
      <c r="B30" s="585"/>
      <c r="C30" s="585"/>
      <c r="D30" s="585"/>
      <c r="E30" s="592"/>
      <c r="F30" s="585"/>
      <c r="G30" s="692"/>
      <c r="H30" s="479"/>
      <c r="I30" s="585"/>
      <c r="J30" s="585"/>
      <c r="K30" s="585"/>
      <c r="L30" s="585"/>
      <c r="M30" s="585"/>
      <c r="N30" s="585"/>
      <c r="O30" s="585"/>
      <c r="P30" s="585"/>
      <c r="Q30" s="585"/>
      <c r="R30" s="585"/>
      <c r="S30" s="585"/>
      <c r="T30" s="585"/>
      <c r="U30" s="585"/>
    </row>
    <row r="31" spans="1:21" ht="12">
      <c r="A31" s="691" t="s">
        <v>389</v>
      </c>
      <c r="B31" s="589" t="s">
        <v>175</v>
      </c>
      <c r="C31" s="589"/>
      <c r="D31" s="719"/>
      <c r="E31" s="720"/>
      <c r="F31" s="585"/>
      <c r="G31" s="721"/>
      <c r="H31" s="479"/>
      <c r="I31" s="585"/>
      <c r="J31" s="585"/>
      <c r="K31" s="585"/>
      <c r="L31" s="585"/>
      <c r="M31" s="585"/>
      <c r="N31" s="585"/>
      <c r="O31" s="585"/>
      <c r="P31" s="585"/>
      <c r="Q31" s="585"/>
      <c r="R31" s="585"/>
      <c r="S31" s="585"/>
      <c r="T31" s="585"/>
      <c r="U31" s="585"/>
    </row>
    <row r="32" spans="1:21" ht="12">
      <c r="A32" s="585" t="s">
        <v>592</v>
      </c>
      <c r="B32" s="585"/>
      <c r="C32" s="715" t="s">
        <v>154</v>
      </c>
      <c r="D32" s="716"/>
      <c r="E32" s="714"/>
      <c r="F32" s="715" t="s">
        <v>154</v>
      </c>
      <c r="G32" s="716"/>
      <c r="H32" s="714"/>
      <c r="I32" s="585"/>
      <c r="J32" s="585"/>
      <c r="K32" s="585"/>
      <c r="L32" s="585"/>
      <c r="M32" s="585"/>
      <c r="N32" s="585"/>
      <c r="O32" s="585"/>
      <c r="P32" s="585"/>
      <c r="Q32" s="585"/>
      <c r="R32" s="585"/>
      <c r="S32" s="585"/>
      <c r="T32" s="585"/>
      <c r="U32" s="585"/>
    </row>
    <row r="33" spans="1:21" ht="12">
      <c r="A33" s="585" t="s">
        <v>593</v>
      </c>
      <c r="B33" s="585"/>
      <c r="C33" s="722" t="s">
        <v>294</v>
      </c>
      <c r="D33" s="716"/>
      <c r="E33" s="714"/>
      <c r="F33" s="722" t="s">
        <v>294</v>
      </c>
      <c r="G33" s="716"/>
      <c r="H33" s="714"/>
      <c r="I33" s="585"/>
      <c r="J33" s="585"/>
      <c r="K33" s="585"/>
      <c r="L33" s="585"/>
      <c r="M33" s="585"/>
      <c r="N33" s="585"/>
      <c r="O33" s="585"/>
      <c r="P33" s="585"/>
      <c r="Q33" s="585"/>
      <c r="R33" s="585"/>
      <c r="S33" s="585"/>
      <c r="T33" s="585"/>
      <c r="U33" s="585"/>
    </row>
    <row r="34" spans="1:21" ht="12">
      <c r="A34" s="585" t="s">
        <v>169</v>
      </c>
      <c r="B34" s="585"/>
      <c r="C34" s="715" t="s">
        <v>154</v>
      </c>
      <c r="D34" s="716"/>
      <c r="E34" s="714"/>
      <c r="F34" s="715" t="s">
        <v>154</v>
      </c>
      <c r="G34" s="716"/>
      <c r="H34" s="714"/>
      <c r="I34" s="585"/>
      <c r="J34" s="585"/>
      <c r="K34" s="585"/>
      <c r="L34" s="585"/>
      <c r="M34" s="585"/>
      <c r="N34" s="585"/>
      <c r="O34" s="585"/>
      <c r="P34" s="585"/>
      <c r="Q34" s="585"/>
      <c r="R34" s="585"/>
      <c r="S34" s="585"/>
      <c r="T34" s="585"/>
      <c r="U34" s="585"/>
    </row>
    <row r="35" spans="1:21" ht="12">
      <c r="A35" s="585" t="s">
        <v>170</v>
      </c>
      <c r="B35" s="585"/>
      <c r="C35" s="715" t="s">
        <v>154</v>
      </c>
      <c r="D35" s="716"/>
      <c r="E35" s="714"/>
      <c r="F35" s="715" t="s">
        <v>154</v>
      </c>
      <c r="G35" s="716"/>
      <c r="H35" s="714"/>
      <c r="I35" s="585"/>
      <c r="J35" s="585"/>
      <c r="K35" s="585"/>
      <c r="L35" s="585"/>
      <c r="M35" s="585"/>
      <c r="N35" s="585"/>
      <c r="O35" s="585"/>
      <c r="P35" s="585"/>
      <c r="Q35" s="585"/>
      <c r="R35" s="585"/>
      <c r="S35" s="585"/>
      <c r="T35" s="585"/>
      <c r="U35" s="585"/>
    </row>
    <row r="36" spans="1:21" ht="12">
      <c r="A36" s="585" t="s">
        <v>171</v>
      </c>
      <c r="B36" s="585"/>
      <c r="C36" s="715" t="s">
        <v>172</v>
      </c>
      <c r="D36" s="723"/>
      <c r="E36" s="724"/>
      <c r="F36" s="725" t="s">
        <v>172</v>
      </c>
      <c r="G36" s="723"/>
      <c r="H36" s="724"/>
      <c r="I36" s="585"/>
      <c r="J36" s="585"/>
      <c r="K36" s="585"/>
      <c r="L36" s="585"/>
      <c r="M36" s="585"/>
      <c r="N36" s="585"/>
      <c r="O36" s="585"/>
      <c r="P36" s="585"/>
      <c r="Q36" s="585"/>
      <c r="R36" s="585"/>
      <c r="S36" s="585"/>
      <c r="T36" s="585"/>
      <c r="U36" s="585"/>
    </row>
    <row r="37" spans="1:21" ht="12">
      <c r="A37" s="585" t="s">
        <v>173</v>
      </c>
      <c r="B37" s="585"/>
      <c r="C37" s="715" t="s">
        <v>154</v>
      </c>
      <c r="D37" s="716"/>
      <c r="E37" s="714"/>
      <c r="F37" s="715" t="s">
        <v>154</v>
      </c>
      <c r="G37" s="716"/>
      <c r="H37" s="714"/>
      <c r="I37" s="585"/>
      <c r="J37" s="585"/>
      <c r="K37" s="585"/>
      <c r="L37" s="585"/>
      <c r="M37" s="585"/>
      <c r="N37" s="585"/>
      <c r="O37" s="585"/>
      <c r="P37" s="585"/>
      <c r="Q37" s="585"/>
      <c r="R37" s="585"/>
      <c r="S37" s="585"/>
      <c r="T37" s="585"/>
      <c r="U37" s="585"/>
    </row>
    <row r="38" spans="1:21" ht="12">
      <c r="A38" s="585" t="s">
        <v>390</v>
      </c>
      <c r="B38" s="585"/>
      <c r="C38" s="715" t="s">
        <v>154</v>
      </c>
      <c r="D38" s="716"/>
      <c r="E38" s="714"/>
      <c r="F38" s="715" t="s">
        <v>154</v>
      </c>
      <c r="G38" s="716"/>
      <c r="H38" s="714"/>
      <c r="I38" s="585"/>
      <c r="J38" s="585"/>
      <c r="K38" s="585"/>
      <c r="L38" s="585"/>
      <c r="M38" s="585"/>
      <c r="N38" s="585"/>
      <c r="O38" s="585"/>
      <c r="P38" s="585"/>
      <c r="Q38" s="585"/>
      <c r="R38" s="585"/>
      <c r="S38" s="585"/>
      <c r="T38" s="585"/>
      <c r="U38" s="585"/>
    </row>
    <row r="39" spans="1:21" ht="12">
      <c r="A39" s="585" t="s">
        <v>391</v>
      </c>
      <c r="B39" s="585"/>
      <c r="C39" s="715" t="s">
        <v>154</v>
      </c>
      <c r="D39" s="716"/>
      <c r="E39" s="714"/>
      <c r="F39" s="715" t="s">
        <v>154</v>
      </c>
      <c r="G39" s="716"/>
      <c r="H39" s="714"/>
      <c r="I39" s="585"/>
      <c r="J39" s="585"/>
      <c r="K39" s="585"/>
      <c r="L39" s="585"/>
      <c r="M39" s="585"/>
      <c r="N39" s="585"/>
      <c r="O39" s="585"/>
      <c r="P39" s="585"/>
      <c r="Q39" s="585"/>
      <c r="R39" s="585"/>
      <c r="S39" s="585"/>
      <c r="T39" s="585"/>
      <c r="U39" s="585"/>
    </row>
    <row r="40" spans="1:21" ht="12">
      <c r="A40" s="585"/>
      <c r="B40" s="585"/>
      <c r="C40" s="715"/>
      <c r="D40" s="726"/>
      <c r="E40" s="697"/>
      <c r="F40" s="715"/>
      <c r="G40" s="726"/>
      <c r="H40" s="714"/>
      <c r="I40" s="585"/>
      <c r="J40" s="585"/>
      <c r="K40" s="585"/>
      <c r="L40" s="585"/>
      <c r="M40" s="585"/>
      <c r="N40" s="585"/>
      <c r="O40" s="585"/>
      <c r="P40" s="585"/>
      <c r="Q40" s="585"/>
      <c r="R40" s="585"/>
      <c r="S40" s="585"/>
      <c r="T40" s="585"/>
      <c r="U40" s="585"/>
    </row>
    <row r="41" spans="1:21" ht="12">
      <c r="A41" s="586" t="s">
        <v>174</v>
      </c>
      <c r="B41" s="585"/>
      <c r="C41" s="715"/>
      <c r="D41" s="693">
        <f>SUM(D32:D40)</f>
        <v>0</v>
      </c>
      <c r="E41" s="693">
        <f>SUM(E32:E40)</f>
        <v>0</v>
      </c>
      <c r="F41" s="715"/>
      <c r="G41" s="693">
        <f>SUM(G32:G40)</f>
        <v>0</v>
      </c>
      <c r="H41" s="718">
        <f>SUM(H32:H40)</f>
        <v>0</v>
      </c>
      <c r="I41" s="585"/>
      <c r="J41" s="585"/>
      <c r="K41" s="585"/>
      <c r="L41" s="585"/>
      <c r="M41" s="585"/>
      <c r="N41" s="585"/>
      <c r="O41" s="585"/>
      <c r="P41" s="585"/>
      <c r="Q41" s="585"/>
      <c r="R41" s="585"/>
      <c r="S41" s="585"/>
      <c r="T41" s="585"/>
      <c r="U41" s="585"/>
    </row>
    <row r="42" spans="1:21" ht="12">
      <c r="A42" s="585"/>
      <c r="B42" s="585"/>
      <c r="C42" s="585"/>
      <c r="D42" s="585"/>
      <c r="E42" s="592"/>
      <c r="F42" s="585"/>
      <c r="G42" s="692"/>
      <c r="H42" s="479"/>
      <c r="I42" s="585"/>
      <c r="J42" s="585"/>
      <c r="K42" s="585"/>
      <c r="L42" s="585"/>
      <c r="M42" s="585"/>
      <c r="N42" s="585"/>
      <c r="O42" s="585"/>
      <c r="P42" s="585"/>
      <c r="Q42" s="585"/>
      <c r="R42" s="585"/>
      <c r="S42" s="585"/>
      <c r="T42" s="585"/>
      <c r="U42" s="585"/>
    </row>
    <row r="43" spans="1:21" ht="12">
      <c r="A43" s="691" t="s">
        <v>392</v>
      </c>
      <c r="B43" s="585"/>
      <c r="C43" s="585"/>
      <c r="D43" s="721"/>
      <c r="E43" s="592"/>
      <c r="F43" s="585"/>
      <c r="G43" s="721"/>
      <c r="H43" s="479"/>
      <c r="I43" s="589" t="s">
        <v>175</v>
      </c>
      <c r="J43" s="585"/>
      <c r="K43" s="585"/>
      <c r="L43" s="585"/>
      <c r="M43" s="585"/>
      <c r="N43" s="585"/>
      <c r="O43" s="585"/>
      <c r="P43" s="585"/>
      <c r="Q43" s="585"/>
      <c r="R43" s="585"/>
      <c r="S43" s="585"/>
      <c r="T43" s="585"/>
      <c r="U43" s="585"/>
    </row>
    <row r="44" spans="1:21" ht="12">
      <c r="A44" s="585" t="s">
        <v>594</v>
      </c>
      <c r="B44" s="585"/>
      <c r="C44" s="715" t="s">
        <v>154</v>
      </c>
      <c r="D44" s="718" t="s">
        <v>168</v>
      </c>
      <c r="E44" s="714"/>
      <c r="F44" s="715" t="s">
        <v>154</v>
      </c>
      <c r="G44" s="718" t="s">
        <v>168</v>
      </c>
      <c r="H44" s="714"/>
      <c r="I44" s="585"/>
      <c r="J44" s="585"/>
      <c r="K44" s="585"/>
      <c r="L44" s="585"/>
      <c r="M44" s="585"/>
      <c r="N44" s="585"/>
      <c r="O44" s="585"/>
      <c r="P44" s="585"/>
      <c r="Q44" s="585"/>
      <c r="R44" s="585"/>
      <c r="S44" s="585"/>
      <c r="T44" s="585"/>
      <c r="U44" s="585"/>
    </row>
    <row r="45" spans="1:21" ht="12">
      <c r="A45" s="586" t="s">
        <v>184</v>
      </c>
      <c r="B45" s="585"/>
      <c r="C45" s="715"/>
      <c r="D45" s="693">
        <f>SUM(D44)</f>
        <v>0</v>
      </c>
      <c r="E45" s="693">
        <f>SUM(E44)</f>
        <v>0</v>
      </c>
      <c r="F45" s="715"/>
      <c r="G45" s="693">
        <f>SUM(G44)</f>
        <v>0</v>
      </c>
      <c r="H45" s="718">
        <f>SUM(H44)</f>
        <v>0</v>
      </c>
      <c r="I45" s="585"/>
      <c r="J45" s="585"/>
      <c r="K45" s="585"/>
      <c r="L45" s="585"/>
      <c r="M45" s="585"/>
      <c r="N45" s="585"/>
      <c r="O45" s="585"/>
      <c r="P45" s="585"/>
      <c r="Q45" s="585"/>
      <c r="R45" s="585"/>
      <c r="S45" s="585"/>
      <c r="T45" s="585"/>
      <c r="U45" s="585"/>
    </row>
    <row r="46" spans="1:21" ht="12">
      <c r="A46" s="585"/>
      <c r="B46" s="585"/>
      <c r="C46" s="715"/>
      <c r="D46" s="715"/>
      <c r="E46" s="697"/>
      <c r="F46" s="715"/>
      <c r="G46" s="693"/>
      <c r="H46" s="714"/>
      <c r="I46" s="585"/>
      <c r="J46" s="585"/>
      <c r="K46" s="585"/>
      <c r="L46" s="585"/>
      <c r="M46" s="585"/>
      <c r="N46" s="585"/>
      <c r="O46" s="585"/>
      <c r="P46" s="585"/>
      <c r="Q46" s="585"/>
      <c r="R46" s="585"/>
      <c r="S46" s="585"/>
      <c r="T46" s="585"/>
      <c r="U46" s="585"/>
    </row>
    <row r="47" spans="1:21" ht="12">
      <c r="A47" s="727" t="s">
        <v>393</v>
      </c>
      <c r="B47" s="585"/>
      <c r="C47" s="715"/>
      <c r="D47" s="715"/>
      <c r="E47" s="697"/>
      <c r="F47" s="715"/>
      <c r="G47" s="693"/>
      <c r="H47" s="714"/>
      <c r="I47" s="585"/>
      <c r="J47" s="585"/>
      <c r="K47" s="585"/>
      <c r="L47" s="585"/>
      <c r="M47" s="585"/>
      <c r="N47" s="585"/>
      <c r="O47" s="585"/>
      <c r="P47" s="585"/>
      <c r="Q47" s="585"/>
      <c r="R47" s="585"/>
      <c r="S47" s="585"/>
      <c r="T47" s="585"/>
      <c r="U47" s="585"/>
    </row>
    <row r="48" spans="1:21" ht="12">
      <c r="A48" s="585" t="s">
        <v>394</v>
      </c>
      <c r="B48" s="585"/>
      <c r="C48" s="715"/>
      <c r="D48" s="715"/>
      <c r="E48" s="697"/>
      <c r="F48" s="715"/>
      <c r="G48" s="693"/>
      <c r="H48" s="714"/>
      <c r="I48" s="585"/>
      <c r="J48" s="585"/>
      <c r="K48" s="585"/>
      <c r="L48" s="585"/>
      <c r="M48" s="585"/>
      <c r="N48" s="585"/>
      <c r="O48" s="585"/>
      <c r="P48" s="585"/>
      <c r="Q48" s="585"/>
      <c r="R48" s="585"/>
      <c r="S48" s="585"/>
      <c r="T48" s="585"/>
      <c r="U48" s="585"/>
    </row>
    <row r="49" spans="1:21" ht="12">
      <c r="A49" s="586" t="s">
        <v>185</v>
      </c>
      <c r="B49" s="585"/>
      <c r="C49" s="715"/>
      <c r="D49" s="728">
        <f>D48</f>
        <v>0</v>
      </c>
      <c r="E49" s="697"/>
      <c r="F49" s="715"/>
      <c r="G49" s="728">
        <f>G48</f>
        <v>0</v>
      </c>
      <c r="H49" s="714"/>
      <c r="I49" s="585"/>
      <c r="J49" s="585"/>
      <c r="K49" s="585"/>
      <c r="L49" s="585"/>
      <c r="M49" s="585"/>
      <c r="N49" s="585"/>
      <c r="O49" s="585"/>
      <c r="P49" s="585"/>
      <c r="Q49" s="585"/>
      <c r="R49" s="585"/>
      <c r="S49" s="585"/>
      <c r="T49" s="585"/>
      <c r="U49" s="585"/>
    </row>
    <row r="50" spans="1:21" ht="12">
      <c r="A50" s="585"/>
      <c r="B50" s="585"/>
      <c r="C50" s="715"/>
      <c r="D50" s="715"/>
      <c r="E50" s="697"/>
      <c r="F50" s="715"/>
      <c r="G50" s="693"/>
      <c r="H50" s="714"/>
      <c r="I50" s="585"/>
      <c r="J50" s="585"/>
      <c r="K50" s="585"/>
      <c r="L50" s="585"/>
      <c r="M50" s="585"/>
      <c r="N50" s="585"/>
      <c r="O50" s="585"/>
      <c r="P50" s="585"/>
      <c r="Q50" s="585"/>
      <c r="R50" s="585"/>
      <c r="S50" s="585"/>
      <c r="T50" s="585"/>
      <c r="U50" s="585"/>
    </row>
    <row r="51" spans="1:21" ht="12">
      <c r="A51" s="691" t="s">
        <v>395</v>
      </c>
      <c r="B51" s="698" t="s">
        <v>396</v>
      </c>
      <c r="C51" s="699"/>
      <c r="D51" s="699"/>
      <c r="E51" s="729"/>
      <c r="F51" s="699"/>
      <c r="G51" s="730"/>
      <c r="H51" s="714"/>
      <c r="I51" s="585"/>
      <c r="J51" s="585"/>
      <c r="K51" s="585"/>
      <c r="L51" s="585"/>
      <c r="M51" s="585"/>
      <c r="N51" s="585"/>
      <c r="O51" s="585"/>
      <c r="P51" s="585"/>
      <c r="Q51" s="585"/>
      <c r="R51" s="585"/>
      <c r="S51" s="585"/>
      <c r="T51" s="585"/>
      <c r="U51" s="585"/>
    </row>
    <row r="52" spans="1:21" ht="12">
      <c r="A52" s="585" t="s">
        <v>177</v>
      </c>
      <c r="B52" s="585"/>
      <c r="C52" s="715" t="s">
        <v>154</v>
      </c>
      <c r="D52" s="715"/>
      <c r="E52" s="697"/>
      <c r="F52" s="715" t="s">
        <v>154</v>
      </c>
      <c r="G52" s="693"/>
      <c r="H52" s="714"/>
      <c r="I52" s="585"/>
      <c r="J52" s="585"/>
      <c r="K52" s="585"/>
      <c r="L52" s="585"/>
      <c r="M52" s="585"/>
      <c r="N52" s="585"/>
      <c r="O52" s="585"/>
      <c r="P52" s="585"/>
      <c r="Q52" s="585"/>
      <c r="R52" s="585"/>
      <c r="S52" s="585"/>
      <c r="T52" s="585"/>
      <c r="U52" s="585"/>
    </row>
    <row r="53" spans="1:21" ht="12">
      <c r="A53" s="585" t="s">
        <v>178</v>
      </c>
      <c r="B53" s="585"/>
      <c r="C53" s="715" t="s">
        <v>172</v>
      </c>
      <c r="D53" s="715"/>
      <c r="E53" s="697"/>
      <c r="F53" s="715" t="s">
        <v>172</v>
      </c>
      <c r="G53" s="693"/>
      <c r="H53" s="714"/>
      <c r="I53" s="585"/>
      <c r="J53" s="585"/>
      <c r="K53" s="585"/>
      <c r="L53" s="585"/>
      <c r="M53" s="585"/>
      <c r="N53" s="585"/>
      <c r="O53" s="585"/>
      <c r="P53" s="585"/>
      <c r="Q53" s="585"/>
      <c r="R53" s="585"/>
      <c r="S53" s="585"/>
      <c r="T53" s="585"/>
      <c r="U53" s="585"/>
    </row>
    <row r="54" spans="1:21" ht="12">
      <c r="A54" s="585" t="s">
        <v>179</v>
      </c>
      <c r="B54" s="585"/>
      <c r="C54" s="715" t="s">
        <v>154</v>
      </c>
      <c r="D54" s="715"/>
      <c r="E54" s="697"/>
      <c r="F54" s="715" t="s">
        <v>154</v>
      </c>
      <c r="G54" s="693"/>
      <c r="H54" s="714"/>
      <c r="I54" s="585"/>
      <c r="J54" s="585"/>
      <c r="K54" s="585"/>
      <c r="L54" s="585"/>
      <c r="M54" s="585"/>
      <c r="N54" s="585"/>
      <c r="O54" s="585"/>
      <c r="P54" s="585"/>
      <c r="Q54" s="585"/>
      <c r="R54" s="585"/>
      <c r="S54" s="585"/>
      <c r="T54" s="585"/>
      <c r="U54" s="585"/>
    </row>
    <row r="55" spans="1:21" ht="12">
      <c r="A55" s="586" t="s">
        <v>401</v>
      </c>
      <c r="B55" s="585"/>
      <c r="C55" s="715"/>
      <c r="D55" s="693">
        <f>SUM(D52:D54)</f>
        <v>0</v>
      </c>
      <c r="E55" s="697"/>
      <c r="F55" s="715"/>
      <c r="G55" s="693">
        <f>SUM(G52:G54)</f>
        <v>0</v>
      </c>
      <c r="H55" s="714"/>
      <c r="I55" s="585"/>
      <c r="J55" s="585"/>
      <c r="K55" s="585"/>
      <c r="L55" s="585"/>
      <c r="M55" s="585"/>
      <c r="N55" s="585"/>
      <c r="O55" s="585"/>
      <c r="P55" s="585"/>
      <c r="Q55" s="585"/>
      <c r="R55" s="585"/>
      <c r="S55" s="585"/>
      <c r="T55" s="585"/>
      <c r="U55" s="585"/>
    </row>
    <row r="56" spans="1:21" ht="12">
      <c r="A56" s="585"/>
      <c r="B56" s="585"/>
      <c r="C56" s="585"/>
      <c r="D56" s="585"/>
      <c r="E56" s="592"/>
      <c r="F56" s="585"/>
      <c r="G56" s="692"/>
      <c r="H56" s="479"/>
      <c r="I56" s="585"/>
      <c r="J56" s="585"/>
      <c r="K56" s="585"/>
      <c r="L56" s="585"/>
      <c r="M56" s="585"/>
      <c r="N56" s="585"/>
      <c r="O56" s="585"/>
      <c r="P56" s="585"/>
      <c r="Q56" s="585"/>
      <c r="R56" s="585"/>
      <c r="S56" s="585"/>
      <c r="T56" s="585"/>
      <c r="U56" s="585"/>
    </row>
    <row r="57" spans="1:21" ht="12">
      <c r="A57" s="691" t="s">
        <v>397</v>
      </c>
      <c r="B57" s="585"/>
      <c r="C57" s="585"/>
      <c r="D57" s="721"/>
      <c r="E57" s="592"/>
      <c r="F57" s="585"/>
      <c r="G57" s="721"/>
      <c r="H57" s="479"/>
      <c r="I57" s="585"/>
      <c r="J57" s="585"/>
      <c r="K57" s="585"/>
      <c r="L57" s="585"/>
      <c r="M57" s="585"/>
      <c r="N57" s="585"/>
      <c r="O57" s="585"/>
      <c r="P57" s="585"/>
      <c r="Q57" s="585"/>
      <c r="R57" s="585"/>
      <c r="S57" s="585"/>
      <c r="T57" s="585"/>
      <c r="U57" s="585"/>
    </row>
    <row r="58" spans="1:21" ht="12">
      <c r="A58" s="585" t="s">
        <v>595</v>
      </c>
      <c r="B58" s="585"/>
      <c r="C58" s="715"/>
      <c r="D58" s="716"/>
      <c r="E58" s="714"/>
      <c r="F58" s="715"/>
      <c r="G58" s="716"/>
      <c r="H58" s="714"/>
      <c r="I58" s="585"/>
      <c r="J58" s="585"/>
      <c r="K58" s="585"/>
      <c r="L58" s="585"/>
      <c r="M58" s="585"/>
      <c r="N58" s="585"/>
      <c r="O58" s="585"/>
      <c r="P58" s="585"/>
      <c r="Q58" s="585"/>
      <c r="R58" s="585"/>
      <c r="S58" s="585"/>
      <c r="T58" s="585"/>
      <c r="U58" s="585"/>
    </row>
    <row r="59" spans="1:21" ht="12">
      <c r="A59" s="585" t="s">
        <v>180</v>
      </c>
      <c r="B59" s="585"/>
      <c r="C59" s="715" t="s">
        <v>154</v>
      </c>
      <c r="D59" s="716"/>
      <c r="E59" s="714"/>
      <c r="F59" s="715" t="s">
        <v>154</v>
      </c>
      <c r="G59" s="716"/>
      <c r="H59" s="714"/>
      <c r="I59" s="585"/>
      <c r="J59" s="585"/>
      <c r="K59" s="585"/>
      <c r="L59" s="585"/>
      <c r="M59" s="585"/>
      <c r="N59" s="585"/>
      <c r="O59" s="585"/>
      <c r="P59" s="585"/>
      <c r="Q59" s="585"/>
      <c r="R59" s="585"/>
      <c r="S59" s="585"/>
      <c r="T59" s="585"/>
      <c r="U59" s="585"/>
    </row>
    <row r="60" spans="1:21" ht="12">
      <c r="A60" s="585" t="s">
        <v>596</v>
      </c>
      <c r="B60" s="585"/>
      <c r="C60" s="715" t="s">
        <v>154</v>
      </c>
      <c r="D60" s="716"/>
      <c r="E60" s="714"/>
      <c r="F60" s="715" t="s">
        <v>154</v>
      </c>
      <c r="G60" s="716"/>
      <c r="H60" s="714"/>
      <c r="I60" s="585"/>
      <c r="J60" s="585"/>
      <c r="K60" s="585"/>
      <c r="L60" s="585"/>
      <c r="M60" s="585"/>
      <c r="N60" s="585"/>
      <c r="O60" s="585"/>
      <c r="P60" s="585"/>
      <c r="Q60" s="585"/>
      <c r="R60" s="585"/>
      <c r="S60" s="585"/>
      <c r="T60" s="585"/>
      <c r="U60" s="585"/>
    </row>
    <row r="61" spans="1:21" ht="12">
      <c r="A61" s="585" t="s">
        <v>181</v>
      </c>
      <c r="B61" s="585"/>
      <c r="C61" s="715" t="s">
        <v>154</v>
      </c>
      <c r="D61" s="716"/>
      <c r="E61" s="714"/>
      <c r="F61" s="715" t="s">
        <v>154</v>
      </c>
      <c r="G61" s="716"/>
      <c r="H61" s="714"/>
      <c r="I61" s="585"/>
      <c r="J61" s="585"/>
      <c r="K61" s="585"/>
      <c r="L61" s="585"/>
      <c r="M61" s="585"/>
      <c r="N61" s="585"/>
      <c r="O61" s="585"/>
      <c r="P61" s="585"/>
      <c r="Q61" s="585"/>
      <c r="R61" s="585"/>
      <c r="S61" s="585"/>
      <c r="T61" s="585"/>
      <c r="U61" s="585"/>
    </row>
    <row r="62" spans="1:21" ht="12">
      <c r="A62" s="585" t="s">
        <v>398</v>
      </c>
      <c r="B62" s="585"/>
      <c r="C62" s="715" t="s">
        <v>154</v>
      </c>
      <c r="D62" s="716"/>
      <c r="E62" s="714"/>
      <c r="F62" s="715" t="s">
        <v>154</v>
      </c>
      <c r="G62" s="716"/>
      <c r="H62" s="714"/>
      <c r="I62" s="585"/>
      <c r="J62" s="585"/>
      <c r="K62" s="585"/>
      <c r="L62" s="585"/>
      <c r="M62" s="585"/>
      <c r="N62" s="585"/>
      <c r="O62" s="585"/>
      <c r="P62" s="585"/>
      <c r="Q62" s="585"/>
      <c r="R62" s="585"/>
      <c r="S62" s="585"/>
      <c r="T62" s="585"/>
      <c r="U62" s="585"/>
    </row>
    <row r="63" spans="1:21" ht="12">
      <c r="A63" s="585" t="s">
        <v>182</v>
      </c>
      <c r="B63" s="585"/>
      <c r="C63" s="715" t="s">
        <v>154</v>
      </c>
      <c r="D63" s="716"/>
      <c r="E63" s="714"/>
      <c r="F63" s="715" t="s">
        <v>154</v>
      </c>
      <c r="G63" s="716"/>
      <c r="H63" s="714"/>
      <c r="I63" s="585"/>
      <c r="J63" s="585"/>
      <c r="K63" s="585"/>
      <c r="L63" s="585"/>
      <c r="M63" s="585"/>
      <c r="N63" s="585"/>
      <c r="O63" s="585"/>
      <c r="P63" s="585"/>
      <c r="Q63" s="585"/>
      <c r="R63" s="585"/>
      <c r="S63" s="585"/>
      <c r="T63" s="585"/>
      <c r="U63" s="585"/>
    </row>
    <row r="64" spans="1:21" ht="12">
      <c r="A64" s="586" t="s">
        <v>400</v>
      </c>
      <c r="B64" s="585"/>
      <c r="C64" s="715"/>
      <c r="D64" s="693">
        <f>SUM(D58:D63)</f>
        <v>0</v>
      </c>
      <c r="E64" s="693">
        <f>SUM(E58:E63)</f>
        <v>0</v>
      </c>
      <c r="F64" s="715"/>
      <c r="G64" s="693">
        <f>SUM(G58:G63)</f>
        <v>0</v>
      </c>
      <c r="H64" s="718">
        <f>SUM(H58:H63)</f>
        <v>0</v>
      </c>
      <c r="I64" s="585"/>
      <c r="J64" s="585"/>
      <c r="K64" s="585"/>
      <c r="L64" s="585"/>
      <c r="M64" s="585"/>
      <c r="N64" s="585"/>
      <c r="O64" s="585"/>
      <c r="P64" s="585"/>
      <c r="Q64" s="585"/>
      <c r="R64" s="585"/>
      <c r="S64" s="585"/>
      <c r="T64" s="585"/>
      <c r="U64" s="585"/>
    </row>
    <row r="65" spans="1:21" ht="12">
      <c r="A65" s="585"/>
      <c r="B65" s="585"/>
      <c r="C65" s="585"/>
      <c r="D65" s="585"/>
      <c r="E65" s="592"/>
      <c r="F65" s="585"/>
      <c r="G65" s="692"/>
      <c r="H65" s="479"/>
      <c r="I65" s="585"/>
      <c r="J65" s="585"/>
      <c r="K65" s="585"/>
      <c r="L65" s="585"/>
      <c r="M65" s="585"/>
      <c r="N65" s="585"/>
      <c r="O65" s="585"/>
      <c r="P65" s="585"/>
      <c r="Q65" s="585"/>
      <c r="R65" s="585"/>
      <c r="S65" s="585"/>
      <c r="T65" s="585"/>
      <c r="U65" s="585"/>
    </row>
    <row r="66" spans="1:21" ht="12">
      <c r="A66" s="691" t="s">
        <v>403</v>
      </c>
      <c r="B66" s="585"/>
      <c r="C66" s="585"/>
      <c r="D66" s="721"/>
      <c r="E66" s="592"/>
      <c r="F66" s="585"/>
      <c r="G66" s="721"/>
      <c r="H66" s="479"/>
      <c r="I66" s="585" t="s">
        <v>175</v>
      </c>
      <c r="J66" s="585"/>
      <c r="K66" s="698" t="s">
        <v>399</v>
      </c>
      <c r="L66" s="698"/>
      <c r="M66" s="698"/>
      <c r="N66" s="585"/>
      <c r="O66" s="585"/>
      <c r="P66" s="585"/>
      <c r="Q66" s="585"/>
      <c r="R66" s="585"/>
      <c r="S66" s="585"/>
      <c r="T66" s="585"/>
      <c r="U66" s="585"/>
    </row>
    <row r="67" spans="1:21" ht="12">
      <c r="A67" s="585" t="s">
        <v>597</v>
      </c>
      <c r="B67" s="585"/>
      <c r="C67" s="715" t="s">
        <v>154</v>
      </c>
      <c r="D67" s="716"/>
      <c r="E67" s="714"/>
      <c r="F67" s="715" t="s">
        <v>154</v>
      </c>
      <c r="G67" s="716"/>
      <c r="H67" s="714"/>
      <c r="I67" s="585"/>
      <c r="J67" s="585"/>
      <c r="K67" s="698" t="s">
        <v>410</v>
      </c>
      <c r="L67" s="698"/>
      <c r="M67" s="698"/>
      <c r="N67" s="698"/>
      <c r="O67" s="698"/>
      <c r="P67" s="698"/>
      <c r="Q67" s="698"/>
      <c r="R67" s="585"/>
      <c r="S67" s="585"/>
      <c r="T67" s="585"/>
      <c r="U67" s="585"/>
    </row>
    <row r="68" spans="1:21" ht="12">
      <c r="A68" s="585" t="s">
        <v>598</v>
      </c>
      <c r="B68" s="585"/>
      <c r="C68" s="715" t="s">
        <v>154</v>
      </c>
      <c r="D68" s="716"/>
      <c r="E68" s="714"/>
      <c r="F68" s="715" t="s">
        <v>154</v>
      </c>
      <c r="G68" s="716"/>
      <c r="H68" s="714"/>
      <c r="I68" s="585"/>
      <c r="J68" s="585"/>
      <c r="K68" s="698" t="s">
        <v>411</v>
      </c>
      <c r="L68" s="698"/>
      <c r="M68" s="698"/>
      <c r="N68" s="698"/>
      <c r="O68" s="698"/>
      <c r="P68" s="698"/>
      <c r="Q68" s="698"/>
      <c r="R68" s="585"/>
      <c r="S68" s="585"/>
      <c r="T68" s="585"/>
      <c r="U68" s="585"/>
    </row>
    <row r="69" spans="1:21" ht="12">
      <c r="A69" s="585" t="s">
        <v>183</v>
      </c>
      <c r="B69" s="585"/>
      <c r="C69" s="715" t="s">
        <v>154</v>
      </c>
      <c r="D69" s="716"/>
      <c r="E69" s="714"/>
      <c r="F69" s="715" t="s">
        <v>154</v>
      </c>
      <c r="G69" s="716"/>
      <c r="H69" s="714"/>
      <c r="I69" s="585"/>
      <c r="J69" s="585"/>
      <c r="K69" s="698" t="s">
        <v>412</v>
      </c>
      <c r="L69" s="698"/>
      <c r="M69" s="698"/>
      <c r="N69" s="698"/>
      <c r="O69" s="698"/>
      <c r="P69" s="698"/>
      <c r="Q69" s="698"/>
      <c r="R69" s="585"/>
      <c r="S69" s="585"/>
      <c r="T69" s="585"/>
      <c r="U69" s="585"/>
    </row>
    <row r="70" spans="1:21" ht="12">
      <c r="A70" s="586" t="s">
        <v>400</v>
      </c>
      <c r="B70" s="585"/>
      <c r="C70" s="715"/>
      <c r="D70" s="693">
        <f>SUM(D66:D69)</f>
        <v>0</v>
      </c>
      <c r="E70" s="693">
        <f>SUM(E66:E69)</f>
        <v>0</v>
      </c>
      <c r="F70" s="715"/>
      <c r="G70" s="693">
        <f>SUM(G66:G69)</f>
        <v>0</v>
      </c>
      <c r="H70" s="718">
        <f>SUM(H66:H69)</f>
        <v>0</v>
      </c>
      <c r="I70" s="585"/>
      <c r="J70" s="585"/>
      <c r="K70" s="698"/>
      <c r="L70" s="698"/>
      <c r="M70" s="698"/>
      <c r="N70" s="698"/>
      <c r="O70" s="698"/>
      <c r="P70" s="698"/>
      <c r="Q70" s="698"/>
      <c r="R70" s="585"/>
      <c r="S70" s="585"/>
      <c r="T70" s="585"/>
      <c r="U70" s="585"/>
    </row>
    <row r="71" spans="1:21" ht="12">
      <c r="A71" s="585"/>
      <c r="B71" s="585"/>
      <c r="C71" s="585"/>
      <c r="D71" s="585"/>
      <c r="E71" s="592"/>
      <c r="F71" s="585"/>
      <c r="G71" s="585"/>
      <c r="H71" s="479"/>
      <c r="I71" s="585"/>
      <c r="J71" s="585"/>
      <c r="K71" s="585"/>
      <c r="L71" s="585"/>
      <c r="M71" s="585"/>
      <c r="N71" s="585"/>
      <c r="O71" s="585"/>
      <c r="P71" s="585"/>
      <c r="Q71" s="585"/>
      <c r="R71" s="585"/>
      <c r="S71" s="585"/>
      <c r="T71" s="585"/>
      <c r="U71" s="585"/>
    </row>
    <row r="72" spans="1:21" ht="12">
      <c r="A72" s="691" t="s">
        <v>405</v>
      </c>
      <c r="B72" s="585"/>
      <c r="C72" s="585"/>
      <c r="D72" s="583"/>
      <c r="E72" s="479"/>
      <c r="F72" s="585"/>
      <c r="G72" s="583"/>
      <c r="H72" s="479"/>
      <c r="I72" s="585" t="s">
        <v>175</v>
      </c>
      <c r="J72" s="585"/>
      <c r="K72" s="585"/>
      <c r="L72" s="585"/>
      <c r="M72" s="585"/>
      <c r="N72" s="585"/>
      <c r="O72" s="585"/>
      <c r="P72" s="585"/>
      <c r="Q72" s="585"/>
      <c r="R72" s="585"/>
      <c r="S72" s="585"/>
      <c r="T72" s="585"/>
      <c r="U72" s="585"/>
    </row>
    <row r="73" spans="1:21" ht="12">
      <c r="A73" s="585" t="s">
        <v>599</v>
      </c>
      <c r="B73" s="585"/>
      <c r="C73" s="715" t="s">
        <v>154</v>
      </c>
      <c r="D73" s="716"/>
      <c r="E73" s="714"/>
      <c r="F73" s="715" t="s">
        <v>154</v>
      </c>
      <c r="G73" s="716"/>
      <c r="H73" s="714"/>
      <c r="I73" s="585"/>
      <c r="J73" s="585"/>
      <c r="K73" s="585"/>
      <c r="L73" s="585"/>
      <c r="M73" s="585"/>
      <c r="N73" s="585"/>
      <c r="O73" s="585"/>
      <c r="P73" s="585"/>
      <c r="Q73" s="585"/>
      <c r="R73" s="585"/>
      <c r="S73" s="585"/>
      <c r="T73" s="585"/>
      <c r="U73" s="585"/>
    </row>
    <row r="74" spans="1:21" ht="12">
      <c r="A74" s="585" t="s">
        <v>600</v>
      </c>
      <c r="B74" s="585"/>
      <c r="C74" s="715" t="s">
        <v>154</v>
      </c>
      <c r="D74" s="716"/>
      <c r="E74" s="714"/>
      <c r="F74" s="715" t="s">
        <v>154</v>
      </c>
      <c r="G74" s="716"/>
      <c r="H74" s="714"/>
      <c r="I74" s="585"/>
      <c r="J74" s="585"/>
      <c r="K74" s="585"/>
      <c r="L74" s="585"/>
      <c r="M74" s="585"/>
      <c r="N74" s="585"/>
      <c r="O74" s="585"/>
      <c r="P74" s="585"/>
      <c r="Q74" s="585"/>
      <c r="R74" s="585"/>
      <c r="S74" s="585"/>
      <c r="T74" s="585"/>
      <c r="U74" s="585"/>
    </row>
    <row r="75" spans="1:21" ht="12">
      <c r="A75" s="586" t="s">
        <v>406</v>
      </c>
      <c r="B75" s="585"/>
      <c r="C75" s="715"/>
      <c r="D75" s="693">
        <f>SUM(D73:D74)</f>
        <v>0</v>
      </c>
      <c r="E75" s="693">
        <f>SUM(E73:E74)</f>
        <v>0</v>
      </c>
      <c r="F75" s="715"/>
      <c r="G75" s="693">
        <f>SUM(G73:G74)</f>
        <v>0</v>
      </c>
      <c r="H75" s="718">
        <f>SUM(H73:H74)</f>
        <v>0</v>
      </c>
      <c r="I75" s="585"/>
      <c r="J75" s="585"/>
      <c r="K75" s="585"/>
      <c r="L75" s="585"/>
      <c r="M75" s="585"/>
      <c r="N75" s="585"/>
      <c r="O75" s="585"/>
      <c r="P75" s="585"/>
      <c r="Q75" s="585"/>
      <c r="R75" s="585"/>
      <c r="S75" s="585"/>
      <c r="T75" s="585"/>
      <c r="U75" s="585"/>
    </row>
    <row r="76" spans="1:21" ht="12">
      <c r="A76" s="585"/>
      <c r="B76" s="585"/>
      <c r="C76" s="715"/>
      <c r="D76" s="693"/>
      <c r="E76" s="697"/>
      <c r="F76" s="715"/>
      <c r="G76" s="693"/>
      <c r="H76" s="714"/>
      <c r="I76" s="585"/>
      <c r="J76" s="585"/>
      <c r="K76" s="585"/>
      <c r="L76" s="585"/>
      <c r="M76" s="585"/>
      <c r="N76" s="585"/>
      <c r="O76" s="585"/>
      <c r="P76" s="585"/>
      <c r="Q76" s="585"/>
      <c r="R76" s="585"/>
      <c r="S76" s="585"/>
      <c r="T76" s="585"/>
      <c r="U76" s="585"/>
    </row>
    <row r="77" spans="1:21" ht="12">
      <c r="A77" s="691" t="s">
        <v>186</v>
      </c>
      <c r="B77" s="585"/>
      <c r="C77" s="585"/>
      <c r="D77" s="731">
        <f>SUM(D16,D24,D29,D41,D45,D49,D55,D64,D70,D75)</f>
        <v>0</v>
      </c>
      <c r="E77" s="731">
        <f>SUM(E16,E24,E29,E41,E45,E49,E55,E64,E70,E75)</f>
        <v>0</v>
      </c>
      <c r="F77" s="731"/>
      <c r="G77" s="731">
        <f>SUM(G16,G24,G29,G41,G45,G49,G55,G64,G70,G75)</f>
        <v>0</v>
      </c>
      <c r="H77" s="731">
        <f>SUM(H16,H24,H29,H41,H45,H49,H55,H64,H70,H75)</f>
        <v>0</v>
      </c>
      <c r="I77" s="585"/>
      <c r="J77" s="585"/>
      <c r="K77" s="585"/>
      <c r="L77" s="585"/>
      <c r="M77" s="585"/>
      <c r="N77" s="585"/>
      <c r="O77" s="585"/>
      <c r="P77" s="585"/>
      <c r="Q77" s="585"/>
      <c r="R77" s="585"/>
      <c r="S77" s="585"/>
      <c r="T77" s="585"/>
      <c r="U77" s="585"/>
    </row>
    <row r="78" spans="1:21" ht="12">
      <c r="A78" s="585"/>
      <c r="B78" s="585"/>
      <c r="C78" s="585"/>
      <c r="D78" s="692"/>
      <c r="E78" s="592"/>
      <c r="F78" s="585"/>
      <c r="G78" s="692"/>
      <c r="H78" s="479"/>
      <c r="I78" s="585"/>
      <c r="J78" s="585"/>
      <c r="K78" s="585"/>
      <c r="L78" s="585"/>
      <c r="M78" s="585"/>
      <c r="N78" s="585"/>
      <c r="O78" s="585"/>
      <c r="P78" s="585"/>
      <c r="Q78" s="585"/>
      <c r="R78" s="585"/>
      <c r="S78" s="585"/>
      <c r="T78" s="585"/>
      <c r="U78" s="585"/>
    </row>
    <row r="79" spans="1:21" ht="12">
      <c r="A79" s="585"/>
      <c r="B79" s="585"/>
      <c r="C79" s="585"/>
      <c r="D79" s="692"/>
      <c r="E79" s="592"/>
      <c r="F79" s="585"/>
      <c r="G79" s="692"/>
      <c r="H79" s="479"/>
      <c r="I79" s="585"/>
      <c r="J79" s="585"/>
      <c r="K79" s="585"/>
      <c r="L79" s="585"/>
      <c r="M79" s="585"/>
      <c r="N79" s="585"/>
      <c r="O79" s="585"/>
      <c r="P79" s="585"/>
      <c r="Q79" s="585"/>
      <c r="R79" s="585"/>
      <c r="S79" s="585"/>
      <c r="T79" s="585"/>
      <c r="U79" s="585"/>
    </row>
    <row r="80" spans="1:21" ht="12">
      <c r="A80" s="691" t="s">
        <v>404</v>
      </c>
      <c r="B80" s="585"/>
      <c r="C80" s="585"/>
      <c r="D80" s="732"/>
      <c r="E80" s="479"/>
      <c r="F80" s="585"/>
      <c r="G80" s="732"/>
      <c r="H80" s="479"/>
      <c r="I80" s="585" t="s">
        <v>175</v>
      </c>
      <c r="J80" s="585"/>
      <c r="K80" s="585"/>
      <c r="L80" s="585"/>
      <c r="M80" s="585"/>
      <c r="N80" s="585"/>
      <c r="O80" s="585"/>
      <c r="P80" s="585"/>
      <c r="Q80" s="585"/>
      <c r="R80" s="585"/>
      <c r="S80" s="585"/>
      <c r="T80" s="585"/>
      <c r="U80" s="585"/>
    </row>
    <row r="81" spans="1:21" ht="12">
      <c r="A81" s="585" t="s">
        <v>601</v>
      </c>
      <c r="B81" s="585"/>
      <c r="C81" s="715" t="s">
        <v>154</v>
      </c>
      <c r="D81" s="716"/>
      <c r="E81" s="714"/>
      <c r="F81" s="715" t="s">
        <v>154</v>
      </c>
      <c r="G81" s="716"/>
      <c r="H81" s="714"/>
      <c r="I81" s="585"/>
      <c r="J81" s="585"/>
      <c r="K81" s="585"/>
      <c r="L81" s="585"/>
      <c r="M81" s="585"/>
      <c r="N81" s="585"/>
      <c r="O81" s="585"/>
      <c r="P81" s="585"/>
      <c r="Q81" s="585"/>
      <c r="R81" s="585"/>
      <c r="S81" s="585"/>
      <c r="T81" s="585"/>
      <c r="U81" s="585"/>
    </row>
    <row r="82" spans="1:21" ht="12">
      <c r="A82" s="585" t="s">
        <v>602</v>
      </c>
      <c r="B82" s="585"/>
      <c r="C82" s="715" t="s">
        <v>154</v>
      </c>
      <c r="D82" s="716"/>
      <c r="E82" s="714"/>
      <c r="F82" s="715" t="s">
        <v>154</v>
      </c>
      <c r="G82" s="716"/>
      <c r="H82" s="714"/>
      <c r="I82" s="585"/>
      <c r="J82" s="585"/>
      <c r="K82" s="585"/>
      <c r="L82" s="585"/>
      <c r="M82" s="585"/>
      <c r="N82" s="585"/>
      <c r="O82" s="585"/>
      <c r="P82" s="585"/>
      <c r="Q82" s="585"/>
      <c r="R82" s="585"/>
      <c r="S82" s="585"/>
      <c r="T82" s="585"/>
      <c r="U82" s="585"/>
    </row>
    <row r="83" spans="1:21" ht="12">
      <c r="A83" s="585" t="s">
        <v>402</v>
      </c>
      <c r="B83" s="585"/>
      <c r="C83" s="715" t="s">
        <v>154</v>
      </c>
      <c r="D83" s="716"/>
      <c r="E83" s="714"/>
      <c r="F83" s="715" t="s">
        <v>154</v>
      </c>
      <c r="G83" s="716"/>
      <c r="H83" s="714"/>
      <c r="I83" s="585"/>
      <c r="J83" s="585"/>
      <c r="K83" s="585"/>
      <c r="L83" s="585"/>
      <c r="M83" s="585"/>
      <c r="N83" s="585"/>
      <c r="O83" s="585"/>
      <c r="P83" s="585"/>
      <c r="Q83" s="585"/>
      <c r="R83" s="585"/>
      <c r="S83" s="585"/>
      <c r="T83" s="585"/>
      <c r="U83" s="585"/>
    </row>
    <row r="84" spans="1:21" ht="12">
      <c r="A84" s="585" t="s">
        <v>187</v>
      </c>
      <c r="B84" s="585"/>
      <c r="C84" s="715" t="s">
        <v>154</v>
      </c>
      <c r="D84" s="716"/>
      <c r="E84" s="714"/>
      <c r="F84" s="715" t="s">
        <v>154</v>
      </c>
      <c r="G84" s="716"/>
      <c r="H84" s="714"/>
      <c r="I84" s="585"/>
      <c r="J84" s="585"/>
      <c r="K84" s="585"/>
      <c r="L84" s="585"/>
      <c r="M84" s="585"/>
      <c r="N84" s="585"/>
      <c r="O84" s="585"/>
      <c r="P84" s="585"/>
      <c r="Q84" s="585"/>
      <c r="R84" s="585"/>
      <c r="S84" s="585"/>
      <c r="T84" s="585"/>
      <c r="U84" s="585"/>
    </row>
    <row r="85" spans="1:21" ht="12">
      <c r="A85" s="585" t="s">
        <v>188</v>
      </c>
      <c r="B85" s="585"/>
      <c r="C85" s="715" t="s">
        <v>154</v>
      </c>
      <c r="D85" s="716"/>
      <c r="E85" s="714"/>
      <c r="F85" s="715" t="s">
        <v>154</v>
      </c>
      <c r="G85" s="716"/>
      <c r="H85" s="714"/>
      <c r="I85" s="585"/>
      <c r="J85" s="585"/>
      <c r="K85" s="585"/>
      <c r="L85" s="585"/>
      <c r="M85" s="585"/>
      <c r="N85" s="585"/>
      <c r="O85" s="585"/>
      <c r="P85" s="585"/>
      <c r="Q85" s="585"/>
      <c r="R85" s="585"/>
      <c r="S85" s="585"/>
      <c r="T85" s="585"/>
      <c r="U85" s="585"/>
    </row>
    <row r="86" spans="1:21" ht="12">
      <c r="A86" s="585" t="s">
        <v>189</v>
      </c>
      <c r="B86" s="585"/>
      <c r="C86" s="715" t="s">
        <v>172</v>
      </c>
      <c r="D86" s="723"/>
      <c r="E86" s="724"/>
      <c r="F86" s="725" t="s">
        <v>172</v>
      </c>
      <c r="G86" s="723"/>
      <c r="H86" s="724"/>
      <c r="I86" s="585"/>
      <c r="J86" s="585"/>
      <c r="K86" s="585"/>
      <c r="L86" s="585"/>
      <c r="M86" s="585"/>
      <c r="N86" s="585"/>
      <c r="O86" s="585"/>
      <c r="P86" s="585"/>
      <c r="Q86" s="585"/>
      <c r="R86" s="585"/>
      <c r="S86" s="585"/>
      <c r="T86" s="585"/>
      <c r="U86" s="585"/>
    </row>
    <row r="87" spans="1:21" ht="12">
      <c r="A87" s="585" t="s">
        <v>190</v>
      </c>
      <c r="B87" s="585"/>
      <c r="C87" s="715" t="s">
        <v>172</v>
      </c>
      <c r="D87" s="723"/>
      <c r="E87" s="724"/>
      <c r="F87" s="725" t="s">
        <v>172</v>
      </c>
      <c r="G87" s="723"/>
      <c r="H87" s="724"/>
      <c r="I87" s="585"/>
      <c r="J87" s="585"/>
      <c r="K87" s="585"/>
      <c r="L87" s="585"/>
      <c r="M87" s="585"/>
      <c r="N87" s="585"/>
      <c r="O87" s="585"/>
      <c r="P87" s="585"/>
      <c r="Q87" s="585"/>
      <c r="R87" s="585"/>
      <c r="S87" s="585"/>
      <c r="T87" s="585"/>
      <c r="U87" s="585"/>
    </row>
    <row r="88" spans="1:21" ht="12">
      <c r="A88" s="585" t="s">
        <v>191</v>
      </c>
      <c r="B88" s="585"/>
      <c r="C88" s="715"/>
      <c r="D88" s="693">
        <f>SUM(D81:D87)</f>
        <v>0</v>
      </c>
      <c r="E88" s="693">
        <f>SUM(E81:E87)</f>
        <v>0</v>
      </c>
      <c r="F88" s="715"/>
      <c r="G88" s="693">
        <f>SUM(G81:G87)</f>
        <v>0</v>
      </c>
      <c r="H88" s="718">
        <f>SUM(H81:H87)</f>
        <v>0</v>
      </c>
      <c r="I88" s="585"/>
      <c r="J88" s="585"/>
      <c r="K88" s="585"/>
      <c r="L88" s="585"/>
      <c r="M88" s="585"/>
      <c r="N88" s="585"/>
      <c r="O88" s="585"/>
      <c r="P88" s="585"/>
      <c r="Q88" s="585"/>
      <c r="R88" s="585"/>
      <c r="S88" s="585"/>
      <c r="T88" s="585"/>
      <c r="U88" s="585"/>
    </row>
    <row r="89" spans="1:21" ht="12">
      <c r="A89" s="585" t="s">
        <v>192</v>
      </c>
      <c r="B89" s="585"/>
      <c r="C89" s="715"/>
      <c r="D89" s="733">
        <v>1</v>
      </c>
      <c r="E89" s="733">
        <v>1</v>
      </c>
      <c r="F89" s="715"/>
      <c r="G89" s="733">
        <v>1</v>
      </c>
      <c r="H89" s="733">
        <v>1</v>
      </c>
      <c r="I89" s="585"/>
      <c r="J89" s="585"/>
      <c r="K89" s="585"/>
      <c r="L89" s="585"/>
      <c r="M89" s="585"/>
      <c r="N89" s="585"/>
      <c r="O89" s="585"/>
      <c r="P89" s="585"/>
      <c r="Q89" s="585"/>
      <c r="R89" s="585"/>
      <c r="S89" s="585"/>
      <c r="T89" s="585"/>
      <c r="U89" s="585"/>
    </row>
    <row r="90" spans="1:21" ht="12">
      <c r="A90" s="586" t="s">
        <v>193</v>
      </c>
      <c r="B90" s="585"/>
      <c r="C90" s="585"/>
      <c r="D90" s="731">
        <f>D88*D89</f>
        <v>0</v>
      </c>
      <c r="E90" s="731">
        <f>E88*E89</f>
        <v>0</v>
      </c>
      <c r="F90" s="691"/>
      <c r="G90" s="731">
        <f>G88*G89</f>
        <v>0</v>
      </c>
      <c r="H90" s="734">
        <f>H88*H89</f>
        <v>0</v>
      </c>
      <c r="I90" s="585"/>
      <c r="J90" s="585"/>
      <c r="K90" s="585"/>
      <c r="L90" s="585"/>
      <c r="M90" s="585"/>
      <c r="N90" s="585"/>
      <c r="O90" s="585"/>
      <c r="P90" s="585"/>
      <c r="Q90" s="585"/>
      <c r="R90" s="585"/>
      <c r="S90" s="585"/>
      <c r="T90" s="585"/>
      <c r="U90" s="585"/>
    </row>
    <row r="91" spans="1:21" ht="12">
      <c r="A91" s="585"/>
      <c r="B91" s="585"/>
      <c r="C91" s="585"/>
      <c r="D91" s="692"/>
      <c r="E91" s="592"/>
      <c r="F91" s="585"/>
      <c r="G91" s="692"/>
      <c r="H91" s="479"/>
      <c r="I91" s="585"/>
      <c r="J91" s="585"/>
      <c r="K91" s="585"/>
      <c r="L91" s="585"/>
      <c r="M91" s="585"/>
      <c r="N91" s="585"/>
      <c r="O91" s="585"/>
      <c r="P91" s="585"/>
      <c r="Q91" s="585"/>
      <c r="R91" s="585"/>
      <c r="S91" s="585"/>
      <c r="T91" s="585"/>
      <c r="U91" s="585"/>
    </row>
    <row r="92" spans="1:21" ht="12">
      <c r="A92" s="585"/>
      <c r="B92" s="585"/>
      <c r="C92" s="585"/>
      <c r="D92" s="692"/>
      <c r="E92" s="592"/>
      <c r="F92" s="585"/>
      <c r="G92" s="692"/>
      <c r="H92" s="479"/>
      <c r="I92" s="585"/>
      <c r="J92" s="585"/>
      <c r="K92" s="585"/>
      <c r="L92" s="585"/>
      <c r="M92" s="585"/>
      <c r="N92" s="585"/>
      <c r="O92" s="585"/>
      <c r="P92" s="585"/>
      <c r="Q92" s="585"/>
      <c r="R92" s="585"/>
      <c r="S92" s="585"/>
      <c r="T92" s="585"/>
      <c r="U92" s="585"/>
    </row>
    <row r="93" spans="1:21" ht="12">
      <c r="A93" s="691" t="s">
        <v>407</v>
      </c>
      <c r="B93" s="585"/>
      <c r="C93" s="585"/>
      <c r="D93" s="721"/>
      <c r="E93" s="479"/>
      <c r="F93" s="585"/>
      <c r="G93" s="721"/>
      <c r="H93" s="479"/>
      <c r="I93" s="585" t="s">
        <v>175</v>
      </c>
      <c r="J93" s="585"/>
      <c r="K93" s="585"/>
      <c r="L93" s="585"/>
      <c r="M93" s="585"/>
      <c r="N93" s="585"/>
      <c r="O93" s="585"/>
      <c r="P93" s="585"/>
      <c r="Q93" s="585"/>
      <c r="R93" s="585"/>
      <c r="S93" s="585"/>
      <c r="T93" s="585"/>
      <c r="U93" s="585"/>
    </row>
    <row r="94" spans="1:21" ht="12">
      <c r="A94" s="585" t="s">
        <v>603</v>
      </c>
      <c r="B94" s="585"/>
      <c r="C94" s="715" t="s">
        <v>154</v>
      </c>
      <c r="D94" s="716"/>
      <c r="E94" s="714"/>
      <c r="F94" s="715" t="s">
        <v>154</v>
      </c>
      <c r="G94" s="716"/>
      <c r="H94" s="714"/>
      <c r="I94" s="585"/>
      <c r="J94" s="585"/>
      <c r="K94" s="585"/>
      <c r="L94" s="585"/>
      <c r="M94" s="585"/>
      <c r="N94" s="585"/>
      <c r="O94" s="585"/>
      <c r="P94" s="585"/>
      <c r="Q94" s="585"/>
      <c r="R94" s="585"/>
      <c r="S94" s="585"/>
      <c r="T94" s="585"/>
      <c r="U94" s="585"/>
    </row>
    <row r="95" spans="1:21" ht="12">
      <c r="A95" s="585" t="s">
        <v>181</v>
      </c>
      <c r="B95" s="585"/>
      <c r="C95" s="715" t="s">
        <v>154</v>
      </c>
      <c r="D95" s="716"/>
      <c r="E95" s="714"/>
      <c r="F95" s="715" t="s">
        <v>154</v>
      </c>
      <c r="G95" s="716"/>
      <c r="H95" s="714"/>
      <c r="I95" s="585"/>
      <c r="J95" s="585"/>
      <c r="K95" s="585"/>
      <c r="L95" s="585"/>
      <c r="M95" s="585"/>
      <c r="N95" s="585"/>
      <c r="O95" s="585"/>
      <c r="P95" s="585"/>
      <c r="Q95" s="585"/>
      <c r="R95" s="585"/>
      <c r="S95" s="585"/>
      <c r="T95" s="585"/>
      <c r="U95" s="585"/>
    </row>
    <row r="96" spans="1:21" ht="12">
      <c r="A96" s="585" t="s">
        <v>194</v>
      </c>
      <c r="B96" s="585"/>
      <c r="C96" s="715" t="s">
        <v>154</v>
      </c>
      <c r="D96" s="716"/>
      <c r="E96" s="714"/>
      <c r="F96" s="715" t="s">
        <v>154</v>
      </c>
      <c r="G96" s="716"/>
      <c r="H96" s="714"/>
      <c r="I96" s="585"/>
      <c r="J96" s="585"/>
      <c r="K96" s="585"/>
      <c r="L96" s="585"/>
      <c r="M96" s="585"/>
      <c r="N96" s="585"/>
      <c r="O96" s="585"/>
      <c r="P96" s="585"/>
      <c r="Q96" s="585"/>
      <c r="R96" s="585"/>
      <c r="S96" s="585"/>
      <c r="T96" s="585"/>
      <c r="U96" s="585"/>
    </row>
    <row r="97" spans="1:21" ht="12">
      <c r="A97" s="585" t="s">
        <v>195</v>
      </c>
      <c r="B97" s="585"/>
      <c r="C97" s="715" t="s">
        <v>154</v>
      </c>
      <c r="D97" s="716"/>
      <c r="E97" s="714"/>
      <c r="F97" s="715" t="s">
        <v>154</v>
      </c>
      <c r="G97" s="716"/>
      <c r="H97" s="714"/>
      <c r="I97" s="585"/>
      <c r="J97" s="585"/>
      <c r="K97" s="585"/>
      <c r="L97" s="585"/>
      <c r="M97" s="585"/>
      <c r="N97" s="585"/>
      <c r="O97" s="585"/>
      <c r="P97" s="585"/>
      <c r="Q97" s="585"/>
      <c r="R97" s="585"/>
      <c r="S97" s="585"/>
      <c r="T97" s="585"/>
      <c r="U97" s="585"/>
    </row>
    <row r="98" spans="1:21" ht="12">
      <c r="A98" s="585" t="s">
        <v>196</v>
      </c>
      <c r="B98" s="585"/>
      <c r="C98" s="715" t="s">
        <v>172</v>
      </c>
      <c r="D98" s="723"/>
      <c r="E98" s="724"/>
      <c r="F98" s="715" t="s">
        <v>172</v>
      </c>
      <c r="G98" s="723"/>
      <c r="H98" s="724"/>
      <c r="I98" s="585"/>
      <c r="J98" s="585"/>
      <c r="K98" s="585"/>
      <c r="L98" s="585"/>
      <c r="M98" s="585"/>
      <c r="N98" s="585"/>
      <c r="O98" s="585"/>
      <c r="P98" s="585"/>
      <c r="Q98" s="585"/>
      <c r="R98" s="585"/>
      <c r="S98" s="585"/>
      <c r="T98" s="585"/>
      <c r="U98" s="585"/>
    </row>
    <row r="99" spans="1:21" ht="12">
      <c r="A99" s="585" t="s">
        <v>197</v>
      </c>
      <c r="B99" s="585"/>
      <c r="C99" s="715" t="s">
        <v>172</v>
      </c>
      <c r="D99" s="723"/>
      <c r="E99" s="724"/>
      <c r="F99" s="715" t="s">
        <v>172</v>
      </c>
      <c r="G99" s="723"/>
      <c r="H99" s="724"/>
      <c r="I99" s="585"/>
      <c r="J99" s="585"/>
      <c r="K99" s="585"/>
      <c r="L99" s="585"/>
      <c r="M99" s="585"/>
      <c r="N99" s="585"/>
      <c r="O99" s="585"/>
      <c r="P99" s="585"/>
      <c r="Q99" s="585"/>
      <c r="R99" s="585"/>
      <c r="S99" s="585"/>
      <c r="T99" s="585"/>
      <c r="U99" s="585"/>
    </row>
    <row r="100" spans="1:21" ht="12">
      <c r="A100" s="585" t="s">
        <v>191</v>
      </c>
      <c r="B100" s="585"/>
      <c r="C100" s="715"/>
      <c r="D100" s="693">
        <f>SUM(D94:D99)</f>
        <v>0</v>
      </c>
      <c r="E100" s="693">
        <f>SUM(E94:E99)</f>
        <v>0</v>
      </c>
      <c r="F100" s="715"/>
      <c r="G100" s="693">
        <f>SUM(G94:G99)</f>
        <v>0</v>
      </c>
      <c r="H100" s="693">
        <f>SUM(H94:H99)</f>
        <v>0</v>
      </c>
      <c r="I100" s="585"/>
      <c r="J100" s="585"/>
      <c r="K100" s="585"/>
      <c r="L100" s="585"/>
      <c r="M100" s="585"/>
      <c r="N100" s="585"/>
      <c r="O100" s="585"/>
      <c r="P100" s="585"/>
      <c r="Q100" s="585"/>
      <c r="R100" s="585"/>
      <c r="S100" s="585"/>
      <c r="T100" s="585"/>
      <c r="U100" s="585"/>
    </row>
    <row r="101" spans="1:21" ht="12">
      <c r="A101" s="585" t="s">
        <v>192</v>
      </c>
      <c r="B101" s="585"/>
      <c r="C101" s="715"/>
      <c r="D101" s="733">
        <v>1</v>
      </c>
      <c r="E101" s="733">
        <v>1</v>
      </c>
      <c r="F101" s="715"/>
      <c r="G101" s="733">
        <v>1</v>
      </c>
      <c r="H101" s="733">
        <v>1</v>
      </c>
      <c r="I101" s="585"/>
      <c r="J101" s="585"/>
      <c r="K101" s="585"/>
      <c r="L101" s="585"/>
      <c r="M101" s="585"/>
      <c r="N101" s="585"/>
      <c r="O101" s="585"/>
      <c r="P101" s="585"/>
      <c r="Q101" s="585"/>
      <c r="R101" s="585"/>
      <c r="S101" s="585"/>
      <c r="T101" s="585"/>
      <c r="U101" s="585"/>
    </row>
    <row r="102" spans="1:21" ht="12">
      <c r="A102" s="585"/>
      <c r="B102" s="585"/>
      <c r="C102" s="585"/>
      <c r="D102" s="732"/>
      <c r="E102" s="479"/>
      <c r="F102" s="585"/>
      <c r="G102" s="732"/>
      <c r="H102" s="479"/>
      <c r="I102" s="585"/>
      <c r="J102" s="585"/>
      <c r="K102" s="585"/>
      <c r="L102" s="585"/>
      <c r="M102" s="585"/>
      <c r="N102" s="585"/>
      <c r="O102" s="585"/>
      <c r="P102" s="585"/>
      <c r="Q102" s="585"/>
      <c r="R102" s="585"/>
      <c r="S102" s="585"/>
      <c r="T102" s="585"/>
      <c r="U102" s="585"/>
    </row>
    <row r="103" spans="1:21" ht="12">
      <c r="A103" s="735" t="s">
        <v>198</v>
      </c>
      <c r="B103" s="585"/>
      <c r="C103" s="585"/>
      <c r="D103" s="736">
        <f>D100*D101</f>
        <v>0</v>
      </c>
      <c r="E103" s="736">
        <f>E100*E101</f>
        <v>0</v>
      </c>
      <c r="F103" s="589"/>
      <c r="G103" s="736">
        <f>G100*G101</f>
        <v>0</v>
      </c>
      <c r="H103" s="736">
        <f>H100*H101</f>
        <v>0</v>
      </c>
      <c r="I103" s="585"/>
      <c r="J103" s="585"/>
      <c r="K103" s="585"/>
      <c r="L103" s="585"/>
      <c r="M103" s="585"/>
      <c r="N103" s="585"/>
      <c r="O103" s="585"/>
      <c r="P103" s="585"/>
      <c r="Q103" s="585"/>
      <c r="R103" s="585"/>
      <c r="S103" s="585"/>
      <c r="T103" s="585"/>
      <c r="U103" s="585"/>
    </row>
    <row r="104" spans="1:21" ht="12">
      <c r="A104" s="585"/>
      <c r="B104" s="585"/>
      <c r="C104" s="585"/>
      <c r="D104" s="692"/>
      <c r="E104" s="592"/>
      <c r="F104" s="585"/>
      <c r="G104" s="692"/>
      <c r="H104" s="479"/>
      <c r="I104" s="585"/>
      <c r="J104" s="585"/>
      <c r="K104" s="585"/>
      <c r="L104" s="585"/>
      <c r="M104" s="585"/>
      <c r="N104" s="585"/>
      <c r="O104" s="585"/>
      <c r="P104" s="585"/>
      <c r="Q104" s="585"/>
      <c r="R104" s="585"/>
      <c r="S104" s="585"/>
      <c r="T104" s="585"/>
      <c r="U104" s="585"/>
    </row>
    <row r="105" spans="1:21" ht="12">
      <c r="A105" s="691" t="s">
        <v>408</v>
      </c>
      <c r="B105" s="585"/>
      <c r="C105" s="585"/>
      <c r="D105" s="732"/>
      <c r="E105" s="479"/>
      <c r="F105" s="585"/>
      <c r="G105" s="732"/>
      <c r="H105" s="479"/>
      <c r="I105" s="585" t="s">
        <v>175</v>
      </c>
      <c r="J105" s="585"/>
      <c r="K105" s="585"/>
      <c r="L105" s="585"/>
      <c r="M105" s="585"/>
      <c r="N105" s="585"/>
      <c r="O105" s="585"/>
      <c r="P105" s="585"/>
      <c r="Q105" s="585"/>
      <c r="R105" s="585"/>
      <c r="S105" s="585"/>
      <c r="T105" s="585"/>
      <c r="U105" s="585"/>
    </row>
    <row r="106" spans="1:21" ht="12">
      <c r="A106" s="585" t="s">
        <v>199</v>
      </c>
      <c r="B106" s="585"/>
      <c r="C106" s="715" t="s">
        <v>154</v>
      </c>
      <c r="D106" s="716"/>
      <c r="E106" s="714"/>
      <c r="F106" s="715" t="s">
        <v>154</v>
      </c>
      <c r="G106" s="716"/>
      <c r="H106" s="714"/>
      <c r="I106" s="585"/>
      <c r="J106" s="585"/>
      <c r="K106" s="585"/>
      <c r="L106" s="585"/>
      <c r="M106" s="585"/>
      <c r="N106" s="585"/>
      <c r="O106" s="585"/>
      <c r="P106" s="585"/>
      <c r="Q106" s="585"/>
      <c r="R106" s="585"/>
      <c r="S106" s="585"/>
      <c r="T106" s="585"/>
      <c r="U106" s="585"/>
    </row>
    <row r="107" spans="1:21" ht="12">
      <c r="A107" s="585" t="s">
        <v>200</v>
      </c>
      <c r="B107" s="585"/>
      <c r="C107" s="715" t="s">
        <v>172</v>
      </c>
      <c r="D107" s="716"/>
      <c r="E107" s="714"/>
      <c r="F107" s="715" t="s">
        <v>172</v>
      </c>
      <c r="G107" s="716"/>
      <c r="H107" s="714"/>
      <c r="I107" s="585"/>
      <c r="J107" s="585"/>
      <c r="K107" s="585"/>
      <c r="L107" s="585"/>
      <c r="M107" s="585"/>
      <c r="N107" s="585"/>
      <c r="O107" s="585"/>
      <c r="P107" s="585"/>
      <c r="Q107" s="585"/>
      <c r="R107" s="585"/>
      <c r="S107" s="585"/>
      <c r="T107" s="585"/>
      <c r="U107" s="585"/>
    </row>
    <row r="108" spans="1:21" ht="12">
      <c r="A108" s="585" t="s">
        <v>604</v>
      </c>
      <c r="B108" s="585"/>
      <c r="C108" s="715" t="s">
        <v>154</v>
      </c>
      <c r="D108" s="716"/>
      <c r="E108" s="714"/>
      <c r="F108" s="715" t="s">
        <v>154</v>
      </c>
      <c r="G108" s="716"/>
      <c r="H108" s="714"/>
      <c r="I108" s="585"/>
      <c r="J108" s="585"/>
      <c r="K108" s="585"/>
      <c r="L108" s="585"/>
      <c r="M108" s="585"/>
      <c r="N108" s="585"/>
      <c r="O108" s="585"/>
      <c r="P108" s="585"/>
      <c r="Q108" s="585"/>
      <c r="R108" s="585"/>
      <c r="S108" s="585"/>
      <c r="T108" s="585"/>
      <c r="U108" s="585"/>
    </row>
    <row r="109" spans="1:21" ht="12">
      <c r="A109" s="585" t="s">
        <v>605</v>
      </c>
      <c r="B109" s="585"/>
      <c r="C109" s="715" t="s">
        <v>154</v>
      </c>
      <c r="D109" s="716"/>
      <c r="E109" s="714"/>
      <c r="F109" s="715" t="s">
        <v>154</v>
      </c>
      <c r="G109" s="716"/>
      <c r="H109" s="714"/>
      <c r="I109" s="585"/>
      <c r="J109" s="585"/>
      <c r="K109" s="585"/>
      <c r="L109" s="585"/>
      <c r="M109" s="585"/>
      <c r="N109" s="585"/>
      <c r="O109" s="585"/>
      <c r="P109" s="585"/>
      <c r="Q109" s="585"/>
      <c r="R109" s="585"/>
      <c r="S109" s="585"/>
      <c r="T109" s="585"/>
      <c r="U109" s="585"/>
    </row>
    <row r="110" spans="1:21" ht="12">
      <c r="A110" s="585" t="s">
        <v>201</v>
      </c>
      <c r="B110" s="585"/>
      <c r="C110" s="715" t="s">
        <v>154</v>
      </c>
      <c r="D110" s="716"/>
      <c r="E110" s="714"/>
      <c r="F110" s="715" t="s">
        <v>154</v>
      </c>
      <c r="G110" s="716"/>
      <c r="H110" s="714"/>
      <c r="I110" s="585"/>
      <c r="J110" s="585"/>
      <c r="K110" s="585"/>
      <c r="L110" s="585"/>
      <c r="M110" s="585"/>
      <c r="N110" s="585"/>
      <c r="O110" s="585"/>
      <c r="P110" s="585"/>
      <c r="Q110" s="585"/>
      <c r="R110" s="585"/>
      <c r="S110" s="585"/>
      <c r="T110" s="585"/>
      <c r="U110" s="585"/>
    </row>
    <row r="111" spans="1:21" ht="12">
      <c r="A111" s="585" t="s">
        <v>202</v>
      </c>
      <c r="B111" s="585"/>
      <c r="C111" s="715" t="s">
        <v>154</v>
      </c>
      <c r="D111" s="716"/>
      <c r="E111" s="714"/>
      <c r="F111" s="715" t="s">
        <v>154</v>
      </c>
      <c r="G111" s="716"/>
      <c r="H111" s="714"/>
      <c r="I111" s="585"/>
      <c r="J111" s="585"/>
      <c r="K111" s="585"/>
      <c r="L111" s="585"/>
      <c r="M111" s="585"/>
      <c r="N111" s="585"/>
      <c r="O111" s="585"/>
      <c r="P111" s="585"/>
      <c r="Q111" s="585"/>
      <c r="R111" s="585"/>
      <c r="S111" s="585"/>
      <c r="T111" s="585"/>
      <c r="U111" s="585"/>
    </row>
    <row r="112" spans="1:21" ht="12">
      <c r="A112" s="585" t="s">
        <v>203</v>
      </c>
      <c r="B112" s="585"/>
      <c r="C112" s="715" t="s">
        <v>154</v>
      </c>
      <c r="D112" s="716"/>
      <c r="E112" s="714"/>
      <c r="F112" s="715" t="s">
        <v>154</v>
      </c>
      <c r="G112" s="716"/>
      <c r="H112" s="714"/>
      <c r="I112" s="585"/>
      <c r="J112" s="585"/>
      <c r="K112" s="585"/>
      <c r="L112" s="585"/>
      <c r="M112" s="585"/>
      <c r="N112" s="585"/>
      <c r="O112" s="585"/>
      <c r="P112" s="585"/>
      <c r="Q112" s="585"/>
      <c r="R112" s="585"/>
      <c r="S112" s="585"/>
      <c r="T112" s="585"/>
      <c r="U112" s="585"/>
    </row>
    <row r="113" spans="1:21" ht="12">
      <c r="A113" s="585" t="s">
        <v>204</v>
      </c>
      <c r="B113" s="585"/>
      <c r="C113" s="715" t="s">
        <v>154</v>
      </c>
      <c r="D113" s="716"/>
      <c r="E113" s="714"/>
      <c r="F113" s="715" t="s">
        <v>154</v>
      </c>
      <c r="G113" s="716"/>
      <c r="H113" s="714"/>
      <c r="I113" s="585"/>
      <c r="J113" s="585"/>
      <c r="K113" s="585"/>
      <c r="L113" s="585"/>
      <c r="M113" s="585"/>
      <c r="N113" s="585"/>
      <c r="O113" s="585"/>
      <c r="P113" s="585"/>
      <c r="Q113" s="585"/>
      <c r="R113" s="585"/>
      <c r="S113" s="585"/>
      <c r="T113" s="585"/>
      <c r="U113" s="585"/>
    </row>
    <row r="114" spans="1:21" ht="12">
      <c r="A114" s="585" t="s">
        <v>196</v>
      </c>
      <c r="B114" s="585"/>
      <c r="C114" s="715" t="s">
        <v>172</v>
      </c>
      <c r="D114" s="723"/>
      <c r="E114" s="724"/>
      <c r="F114" s="715" t="s">
        <v>172</v>
      </c>
      <c r="G114" s="723"/>
      <c r="H114" s="724"/>
      <c r="I114" s="585"/>
      <c r="J114" s="585"/>
      <c r="K114" s="585"/>
      <c r="L114" s="585"/>
      <c r="M114" s="585"/>
      <c r="N114" s="585"/>
      <c r="O114" s="585"/>
      <c r="P114" s="585"/>
      <c r="Q114" s="585"/>
      <c r="R114" s="585"/>
      <c r="S114" s="585"/>
      <c r="T114" s="585"/>
      <c r="U114" s="585"/>
    </row>
    <row r="115" spans="1:21" ht="12">
      <c r="A115" s="585" t="s">
        <v>205</v>
      </c>
      <c r="B115" s="585"/>
      <c r="C115" s="715" t="s">
        <v>172</v>
      </c>
      <c r="D115" s="723"/>
      <c r="E115" s="724"/>
      <c r="F115" s="715" t="s">
        <v>172</v>
      </c>
      <c r="G115" s="723"/>
      <c r="H115" s="724"/>
      <c r="I115" s="585"/>
      <c r="J115" s="585"/>
      <c r="K115" s="585"/>
      <c r="L115" s="585"/>
      <c r="M115" s="585"/>
      <c r="N115" s="585"/>
      <c r="O115" s="585"/>
      <c r="P115" s="585"/>
      <c r="Q115" s="585"/>
      <c r="R115" s="585"/>
      <c r="S115" s="585"/>
      <c r="T115" s="585"/>
      <c r="U115" s="585"/>
    </row>
    <row r="116" spans="1:21" ht="12">
      <c r="A116" s="585" t="s">
        <v>191</v>
      </c>
      <c r="B116" s="585"/>
      <c r="C116" s="715"/>
      <c r="D116" s="693">
        <f>SUM(D106:D115)</f>
        <v>0</v>
      </c>
      <c r="E116" s="693">
        <f>SUM(E106:E115)</f>
        <v>0</v>
      </c>
      <c r="F116" s="693"/>
      <c r="G116" s="693">
        <f>SUM(G106:G115)</f>
        <v>0</v>
      </c>
      <c r="H116" s="693">
        <f>SUM(H106:H115)</f>
        <v>0</v>
      </c>
      <c r="I116" s="585"/>
      <c r="J116" s="585"/>
      <c r="K116" s="585"/>
      <c r="L116" s="585"/>
      <c r="M116" s="585"/>
      <c r="N116" s="585"/>
      <c r="O116" s="585"/>
      <c r="P116" s="585"/>
      <c r="Q116" s="585"/>
      <c r="R116" s="585"/>
      <c r="S116" s="585"/>
      <c r="T116" s="585"/>
      <c r="U116" s="585"/>
    </row>
    <row r="117" spans="1:21" ht="12">
      <c r="A117" s="585" t="s">
        <v>206</v>
      </c>
      <c r="B117" s="585"/>
      <c r="C117" s="715"/>
      <c r="D117" s="733">
        <v>1</v>
      </c>
      <c r="E117" s="733">
        <v>1</v>
      </c>
      <c r="F117" s="718"/>
      <c r="G117" s="733">
        <v>1</v>
      </c>
      <c r="H117" s="733">
        <v>1</v>
      </c>
      <c r="I117" s="585"/>
      <c r="J117" s="585"/>
      <c r="K117" s="585"/>
      <c r="L117" s="585"/>
      <c r="M117" s="585"/>
      <c r="N117" s="585"/>
      <c r="O117" s="585"/>
      <c r="P117" s="585"/>
      <c r="Q117" s="585"/>
      <c r="R117" s="585"/>
      <c r="S117" s="585"/>
      <c r="T117" s="585"/>
      <c r="U117" s="585"/>
    </row>
    <row r="118" spans="1:21" ht="12">
      <c r="A118" s="586" t="s">
        <v>191</v>
      </c>
      <c r="B118" s="585"/>
      <c r="C118" s="715"/>
      <c r="D118" s="693">
        <f>D116*D117</f>
        <v>0</v>
      </c>
      <c r="E118" s="693">
        <f>E116*E117</f>
        <v>0</v>
      </c>
      <c r="F118" s="693"/>
      <c r="G118" s="693">
        <f>G116*G117</f>
        <v>0</v>
      </c>
      <c r="H118" s="693">
        <f>H116*H117</f>
        <v>0</v>
      </c>
      <c r="I118" s="585"/>
      <c r="J118" s="585"/>
      <c r="K118" s="585"/>
      <c r="L118" s="585"/>
      <c r="M118" s="585"/>
      <c r="N118" s="585"/>
      <c r="O118" s="585"/>
      <c r="P118" s="585"/>
      <c r="Q118" s="585"/>
      <c r="R118" s="585"/>
      <c r="S118" s="585"/>
      <c r="T118" s="585"/>
      <c r="U118" s="585"/>
    </row>
    <row r="119" spans="1:21" ht="12">
      <c r="A119" s="587" t="s">
        <v>207</v>
      </c>
      <c r="B119" s="585"/>
      <c r="C119" s="715" t="s">
        <v>409</v>
      </c>
      <c r="D119" s="718"/>
      <c r="E119" s="718"/>
      <c r="F119" s="718"/>
      <c r="G119" s="718"/>
      <c r="H119" s="581"/>
      <c r="I119" s="585" t="s">
        <v>208</v>
      </c>
      <c r="J119" s="585"/>
      <c r="K119" s="585"/>
      <c r="L119" s="585"/>
      <c r="M119" s="585"/>
      <c r="N119" s="585"/>
      <c r="O119" s="585"/>
      <c r="P119" s="585"/>
      <c r="Q119" s="585"/>
      <c r="R119" s="585"/>
      <c r="S119" s="585"/>
      <c r="T119" s="585"/>
      <c r="U119" s="585"/>
    </row>
    <row r="120" spans="1:21" ht="12">
      <c r="A120" s="586" t="s">
        <v>209</v>
      </c>
      <c r="B120" s="585"/>
      <c r="C120" s="585"/>
      <c r="D120" s="731">
        <f>D118-D119</f>
        <v>0</v>
      </c>
      <c r="E120" s="731">
        <f>E118-E119</f>
        <v>0</v>
      </c>
      <c r="F120" s="731"/>
      <c r="G120" s="731">
        <f>G118-G119</f>
        <v>0</v>
      </c>
      <c r="H120" s="731">
        <f>H118-H119</f>
        <v>0</v>
      </c>
      <c r="I120" s="585"/>
      <c r="J120" s="585"/>
      <c r="K120" s="585"/>
      <c r="L120" s="585"/>
      <c r="M120" s="585"/>
      <c r="N120" s="585"/>
      <c r="O120" s="585"/>
      <c r="P120" s="585"/>
      <c r="Q120" s="585"/>
      <c r="R120" s="585"/>
      <c r="S120" s="585"/>
      <c r="T120" s="585"/>
      <c r="U120" s="585"/>
    </row>
    <row r="121" spans="1:21" ht="12">
      <c r="A121" s="585"/>
      <c r="B121" s="585"/>
      <c r="C121" s="585"/>
      <c r="D121" s="692"/>
      <c r="E121" s="692"/>
      <c r="F121" s="692"/>
      <c r="G121" s="692"/>
      <c r="H121" s="583"/>
      <c r="I121" s="585"/>
      <c r="J121" s="585"/>
      <c r="K121" s="585"/>
      <c r="L121" s="585"/>
      <c r="M121" s="585"/>
      <c r="N121" s="585"/>
      <c r="O121" s="585"/>
      <c r="P121" s="585"/>
      <c r="Q121" s="585"/>
      <c r="R121" s="585"/>
      <c r="S121" s="585"/>
      <c r="T121" s="585"/>
      <c r="U121" s="585"/>
    </row>
    <row r="122" spans="1:21" ht="12">
      <c r="A122" s="585"/>
      <c r="B122" s="585"/>
      <c r="C122" s="585"/>
      <c r="D122" s="692"/>
      <c r="E122" s="692"/>
      <c r="F122" s="692"/>
      <c r="G122" s="692"/>
      <c r="H122" s="583"/>
      <c r="I122" s="585"/>
      <c r="J122" s="585"/>
      <c r="K122" s="585"/>
      <c r="L122" s="585"/>
      <c r="M122" s="585"/>
      <c r="N122" s="585"/>
      <c r="O122" s="585"/>
      <c r="P122" s="585"/>
      <c r="Q122" s="585"/>
      <c r="R122" s="585"/>
      <c r="S122" s="585"/>
      <c r="T122" s="585"/>
      <c r="U122" s="585"/>
    </row>
    <row r="123" spans="1:21" ht="12">
      <c r="A123" s="588" t="s">
        <v>210</v>
      </c>
      <c r="B123" s="585"/>
      <c r="C123" s="585"/>
      <c r="D123" s="692"/>
      <c r="E123" s="692"/>
      <c r="F123" s="692"/>
      <c r="G123" s="692"/>
      <c r="H123" s="583"/>
      <c r="I123" s="585"/>
      <c r="J123" s="585"/>
      <c r="K123" s="585"/>
      <c r="L123" s="585"/>
      <c r="M123" s="585"/>
      <c r="N123" s="585"/>
      <c r="O123" s="585"/>
      <c r="P123" s="585"/>
      <c r="Q123" s="585"/>
      <c r="R123" s="585"/>
      <c r="S123" s="585"/>
      <c r="T123" s="585"/>
      <c r="U123" s="585"/>
    </row>
    <row r="124" spans="1:21" ht="12">
      <c r="A124" s="585"/>
      <c r="B124" s="585"/>
      <c r="C124" s="585"/>
      <c r="D124" s="692"/>
      <c r="E124" s="692"/>
      <c r="F124" s="692"/>
      <c r="G124" s="692"/>
      <c r="H124" s="585"/>
      <c r="I124" s="585"/>
      <c r="J124" s="585"/>
      <c r="K124" s="585"/>
      <c r="L124" s="585"/>
      <c r="M124" s="585"/>
      <c r="N124" s="585"/>
      <c r="O124" s="585"/>
      <c r="P124" s="585"/>
      <c r="Q124" s="585"/>
      <c r="R124" s="585"/>
      <c r="S124" s="585"/>
      <c r="T124" s="585"/>
      <c r="U124" s="585"/>
    </row>
    <row r="125" spans="1:21" ht="12">
      <c r="A125" s="589" t="s">
        <v>414</v>
      </c>
      <c r="B125" s="585"/>
      <c r="C125" s="585"/>
      <c r="D125" s="585"/>
      <c r="E125" s="585"/>
      <c r="F125" s="585"/>
      <c r="G125" s="585"/>
      <c r="H125" s="585"/>
      <c r="I125" s="585"/>
      <c r="J125" s="585"/>
      <c r="K125" s="585"/>
      <c r="L125" s="585"/>
      <c r="M125" s="585"/>
      <c r="N125" s="585"/>
      <c r="O125" s="585"/>
      <c r="P125" s="585"/>
      <c r="Q125" s="585"/>
      <c r="R125" s="585"/>
      <c r="S125" s="585"/>
      <c r="T125" s="585"/>
      <c r="U125" s="585"/>
    </row>
    <row r="126" spans="1:21" ht="12">
      <c r="A126" s="585" t="s">
        <v>415</v>
      </c>
      <c r="B126" s="585"/>
      <c r="C126" s="715"/>
      <c r="D126" s="737"/>
      <c r="E126" s="715"/>
      <c r="F126" s="738"/>
      <c r="G126" s="715"/>
      <c r="H126" s="728"/>
      <c r="I126" s="585"/>
      <c r="J126" s="585"/>
      <c r="K126" s="585"/>
      <c r="L126" s="585"/>
      <c r="M126" s="585"/>
      <c r="N126" s="585"/>
      <c r="O126" s="585"/>
      <c r="P126" s="585"/>
      <c r="Q126" s="585"/>
      <c r="R126" s="585"/>
      <c r="S126" s="585"/>
      <c r="T126" s="585"/>
      <c r="U126" s="585"/>
    </row>
    <row r="127" spans="1:21" ht="12">
      <c r="A127" s="585" t="s">
        <v>416</v>
      </c>
      <c r="B127" s="585"/>
      <c r="C127" s="715"/>
      <c r="D127" s="737"/>
      <c r="E127" s="715" t="s">
        <v>417</v>
      </c>
      <c r="F127" s="738">
        <v>1</v>
      </c>
      <c r="G127" s="739" t="s">
        <v>418</v>
      </c>
      <c r="H127" s="728">
        <f>D127*F127</f>
        <v>0</v>
      </c>
      <c r="I127" s="585"/>
      <c r="J127" s="585"/>
      <c r="K127" s="585"/>
      <c r="L127" s="585"/>
      <c r="M127" s="585"/>
      <c r="N127" s="585"/>
      <c r="O127" s="585"/>
      <c r="P127" s="585"/>
      <c r="Q127" s="585"/>
      <c r="R127" s="585"/>
      <c r="S127" s="585"/>
      <c r="T127" s="585"/>
      <c r="U127" s="585"/>
    </row>
    <row r="128" spans="1:21" ht="12">
      <c r="A128" s="585" t="s">
        <v>419</v>
      </c>
      <c r="B128" s="585"/>
      <c r="C128" s="715"/>
      <c r="D128" s="737"/>
      <c r="E128" s="715"/>
      <c r="F128" s="738">
        <v>1</v>
      </c>
      <c r="G128" s="739" t="s">
        <v>418</v>
      </c>
      <c r="H128" s="728">
        <f>D128*F128</f>
        <v>0</v>
      </c>
      <c r="I128" s="585"/>
      <c r="J128" s="585"/>
      <c r="K128" s="585"/>
      <c r="L128" s="585"/>
      <c r="M128" s="585"/>
      <c r="N128" s="585"/>
      <c r="O128" s="585"/>
      <c r="P128" s="585"/>
      <c r="Q128" s="585"/>
      <c r="R128" s="585"/>
      <c r="S128" s="585"/>
      <c r="T128" s="585"/>
      <c r="U128" s="585"/>
    </row>
    <row r="129" spans="1:21" ht="12">
      <c r="A129" s="585"/>
      <c r="B129" s="585"/>
      <c r="C129" s="715"/>
      <c r="D129" s="737"/>
      <c r="E129" s="715"/>
      <c r="F129" s="738"/>
      <c r="G129" s="739"/>
      <c r="H129" s="728"/>
      <c r="I129" s="585"/>
      <c r="J129" s="585"/>
      <c r="K129" s="585"/>
      <c r="L129" s="585"/>
      <c r="M129" s="585"/>
      <c r="N129" s="585"/>
      <c r="O129" s="585"/>
      <c r="P129" s="585"/>
      <c r="Q129" s="585"/>
      <c r="R129" s="585"/>
      <c r="S129" s="585"/>
      <c r="T129" s="585"/>
      <c r="U129" s="585"/>
    </row>
    <row r="130" spans="1:21" ht="12">
      <c r="A130" s="590" t="s">
        <v>420</v>
      </c>
      <c r="B130" s="590"/>
      <c r="C130" s="740"/>
      <c r="D130" s="741"/>
      <c r="E130" s="740"/>
      <c r="F130" s="742"/>
      <c r="G130" s="743"/>
      <c r="H130" s="740"/>
      <c r="I130" s="585"/>
      <c r="J130" s="585"/>
      <c r="K130" s="585"/>
      <c r="L130" s="585"/>
      <c r="M130" s="585"/>
      <c r="N130" s="585"/>
      <c r="O130" s="585"/>
      <c r="P130" s="585"/>
      <c r="Q130" s="585"/>
      <c r="R130" s="585"/>
      <c r="S130" s="585"/>
      <c r="T130" s="585"/>
      <c r="U130" s="585"/>
    </row>
    <row r="131" spans="1:21" ht="12">
      <c r="A131" s="585" t="s">
        <v>421</v>
      </c>
      <c r="B131" s="585"/>
      <c r="C131" s="715"/>
      <c r="D131" s="737"/>
      <c r="E131" s="715"/>
      <c r="F131" s="738"/>
      <c r="G131" s="739"/>
      <c r="H131" s="728" t="e">
        <f>SUM(H126:H129)/H130</f>
        <v>#DIV/0!</v>
      </c>
      <c r="I131" s="585"/>
      <c r="J131" s="585"/>
      <c r="K131" s="585"/>
      <c r="L131" s="585"/>
      <c r="M131" s="585"/>
      <c r="N131" s="585"/>
      <c r="O131" s="585"/>
      <c r="P131" s="585"/>
      <c r="Q131" s="585"/>
      <c r="R131" s="585"/>
      <c r="S131" s="585"/>
      <c r="T131" s="585"/>
      <c r="U131" s="585"/>
    </row>
    <row r="132" spans="1:21" ht="12">
      <c r="A132" s="585"/>
    </row>
  </sheetData>
  <sheetProtection selectLockedCells="1"/>
  <pageMargins left="0.7" right="0.7" top="0.75" bottom="0.75" header="0.51180555555555551" footer="0.51180555555555551"/>
  <pageSetup firstPageNumber="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1">
              <controlPr defaultSize="0" autoFill="0" autoLine="0" autoPict="0">
                <anchor moveWithCells="1" sizeWithCells="1">
                  <from>
                    <xdr:col>10</xdr:col>
                    <xdr:colOff>161925</xdr:colOff>
                    <xdr:row>0</xdr:row>
                    <xdr:rowOff>0</xdr:rowOff>
                  </from>
                  <to>
                    <xdr:col>11</xdr:col>
                    <xdr:colOff>457200</xdr:colOff>
                    <xdr:row>0</xdr:row>
                    <xdr:rowOff>257175</xdr:rowOff>
                  </to>
                </anchor>
              </controlPr>
            </control>
          </mc:Choice>
        </mc:AlternateContent>
        <mc:AlternateContent xmlns:mc="http://schemas.openxmlformats.org/markup-compatibility/2006">
          <mc:Choice Requires="x14">
            <control shapeId="6151" r:id="rId5" name="Check Box 2">
              <controlPr defaultSize="0" autoFill="0" autoLine="0" autoPict="0">
                <anchor moveWithCells="1" sizeWithCells="1">
                  <from>
                    <xdr:col>10</xdr:col>
                    <xdr:colOff>133350</xdr:colOff>
                    <xdr:row>0</xdr:row>
                    <xdr:rowOff>0</xdr:rowOff>
                  </from>
                  <to>
                    <xdr:col>11</xdr:col>
                    <xdr:colOff>428625</xdr:colOff>
                    <xdr:row>0</xdr:row>
                    <xdr:rowOff>257175</xdr:rowOff>
                  </to>
                </anchor>
              </controlPr>
            </control>
          </mc:Choice>
        </mc:AlternateContent>
        <mc:AlternateContent xmlns:mc="http://schemas.openxmlformats.org/markup-compatibility/2006">
          <mc:Choice Requires="x14">
            <control shapeId="6152" r:id="rId6" name="Check Box 15">
              <controlPr defaultSize="0" autoFill="0" autoLine="0" autoPict="0">
                <anchor moveWithCells="1" sizeWithCells="1">
                  <from>
                    <xdr:col>10</xdr:col>
                    <xdr:colOff>161925</xdr:colOff>
                    <xdr:row>0</xdr:row>
                    <xdr:rowOff>0</xdr:rowOff>
                  </from>
                  <to>
                    <xdr:col>11</xdr:col>
                    <xdr:colOff>457200</xdr:colOff>
                    <xdr:row>0</xdr:row>
                    <xdr:rowOff>257175</xdr:rowOff>
                  </to>
                </anchor>
              </controlPr>
            </control>
          </mc:Choice>
        </mc:AlternateContent>
        <mc:AlternateContent xmlns:mc="http://schemas.openxmlformats.org/markup-compatibility/2006">
          <mc:Choice Requires="x14">
            <control shapeId="6153" r:id="rId7" name="Check Box 16">
              <controlPr defaultSize="0" autoFill="0" autoLine="0" autoPict="0">
                <anchor moveWithCells="1" sizeWithCells="1">
                  <from>
                    <xdr:col>10</xdr:col>
                    <xdr:colOff>133350</xdr:colOff>
                    <xdr:row>0</xdr:row>
                    <xdr:rowOff>0</xdr:rowOff>
                  </from>
                  <to>
                    <xdr:col>11</xdr:col>
                    <xdr:colOff>428625</xdr:colOff>
                    <xdr:row>0</xdr:row>
                    <xdr:rowOff>257175</xdr:rowOff>
                  </to>
                </anchor>
              </controlPr>
            </control>
          </mc:Choice>
        </mc:AlternateContent>
        <mc:AlternateContent xmlns:mc="http://schemas.openxmlformats.org/markup-compatibility/2006">
          <mc:Choice Requires="x14">
            <control shapeId="6154" r:id="rId8" name="Check Box 247">
              <controlPr defaultSize="0" autoFill="0" autoLine="0" autoPict="0">
                <anchor moveWithCells="1" sizeWithCells="1">
                  <from>
                    <xdr:col>10</xdr:col>
                    <xdr:colOff>161925</xdr:colOff>
                    <xdr:row>0</xdr:row>
                    <xdr:rowOff>0</xdr:rowOff>
                  </from>
                  <to>
                    <xdr:col>11</xdr:col>
                    <xdr:colOff>457200</xdr:colOff>
                    <xdr:row>1</xdr:row>
                    <xdr:rowOff>0</xdr:rowOff>
                  </to>
                </anchor>
              </controlPr>
            </control>
          </mc:Choice>
        </mc:AlternateContent>
        <mc:AlternateContent xmlns:mc="http://schemas.openxmlformats.org/markup-compatibility/2006">
          <mc:Choice Requires="x14">
            <control shapeId="6155" r:id="rId9" name="Check Box 248">
              <controlPr defaultSize="0" autoFill="0" autoLine="0" autoPict="0">
                <anchor moveWithCells="1" sizeWithCells="1">
                  <from>
                    <xdr:col>10</xdr:col>
                    <xdr:colOff>133350</xdr:colOff>
                    <xdr:row>0</xdr:row>
                    <xdr:rowOff>0</xdr:rowOff>
                  </from>
                  <to>
                    <xdr:col>11</xdr:col>
                    <xdr:colOff>428625</xdr:colOff>
                    <xdr:row>1</xdr:row>
                    <xdr:rowOff>0</xdr:rowOff>
                  </to>
                </anchor>
              </controlPr>
            </control>
          </mc:Choice>
        </mc:AlternateContent>
        <mc:AlternateContent xmlns:mc="http://schemas.openxmlformats.org/markup-compatibility/2006">
          <mc:Choice Requires="x14">
            <control shapeId="6156" r:id="rId10" name="Check Box 261">
              <controlPr defaultSize="0" autoFill="0" autoLine="0" autoPict="0">
                <anchor moveWithCells="1" sizeWithCells="1">
                  <from>
                    <xdr:col>10</xdr:col>
                    <xdr:colOff>161925</xdr:colOff>
                    <xdr:row>14</xdr:row>
                    <xdr:rowOff>0</xdr:rowOff>
                  </from>
                  <to>
                    <xdr:col>11</xdr:col>
                    <xdr:colOff>457200</xdr:colOff>
                    <xdr:row>15</xdr:row>
                    <xdr:rowOff>114300</xdr:rowOff>
                  </to>
                </anchor>
              </controlPr>
            </control>
          </mc:Choice>
        </mc:AlternateContent>
        <mc:AlternateContent xmlns:mc="http://schemas.openxmlformats.org/markup-compatibility/2006">
          <mc:Choice Requires="x14">
            <control shapeId="6157" r:id="rId11" name="Check Box 262">
              <controlPr defaultSize="0" autoFill="0" autoLine="0" autoPict="0">
                <anchor moveWithCells="1" sizeWithCells="1">
                  <from>
                    <xdr:col>10</xdr:col>
                    <xdr:colOff>133350</xdr:colOff>
                    <xdr:row>15</xdr:row>
                    <xdr:rowOff>9525</xdr:rowOff>
                  </from>
                  <to>
                    <xdr:col>11</xdr:col>
                    <xdr:colOff>428625</xdr:colOff>
                    <xdr:row>16</xdr:row>
                    <xdr:rowOff>114300</xdr:rowOff>
                  </to>
                </anchor>
              </controlPr>
            </control>
          </mc:Choice>
        </mc:AlternateContent>
        <mc:AlternateContent xmlns:mc="http://schemas.openxmlformats.org/markup-compatibility/2006">
          <mc:Choice Requires="x14">
            <control shapeId="6291" r:id="rId12" name="Check Box 147">
              <controlPr defaultSize="0" autoFill="0" autoLine="0" autoPict="0">
                <anchor moveWithCells="1" sizeWithCells="1">
                  <from>
                    <xdr:col>10</xdr:col>
                    <xdr:colOff>161925</xdr:colOff>
                    <xdr:row>14</xdr:row>
                    <xdr:rowOff>0</xdr:rowOff>
                  </from>
                  <to>
                    <xdr:col>11</xdr:col>
                    <xdr:colOff>457200</xdr:colOff>
                    <xdr:row>15</xdr:row>
                    <xdr:rowOff>114300</xdr:rowOff>
                  </to>
                </anchor>
              </controlPr>
            </control>
          </mc:Choice>
        </mc:AlternateContent>
        <mc:AlternateContent xmlns:mc="http://schemas.openxmlformats.org/markup-compatibility/2006">
          <mc:Choice Requires="x14">
            <control shapeId="6292" r:id="rId13" name="Check Box 148">
              <controlPr defaultSize="0" autoFill="0" autoLine="0" autoPict="0">
                <anchor moveWithCells="1" sizeWithCells="1">
                  <from>
                    <xdr:col>10</xdr:col>
                    <xdr:colOff>133350</xdr:colOff>
                    <xdr:row>15</xdr:row>
                    <xdr:rowOff>9525</xdr:rowOff>
                  </from>
                  <to>
                    <xdr:col>11</xdr:col>
                    <xdr:colOff>428625</xdr:colOff>
                    <xdr:row>16</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030A0"/>
  </sheetPr>
  <dimension ref="A1:Y26"/>
  <sheetViews>
    <sheetView workbookViewId="0">
      <selection activeCell="U22" sqref="U22"/>
    </sheetView>
  </sheetViews>
  <sheetFormatPr defaultColWidth="9.140625" defaultRowHeight="12.75"/>
  <cols>
    <col min="1" max="3" width="9.140625" style="494"/>
    <col min="4" max="4" width="11.7109375" style="494" bestFit="1" customWidth="1"/>
    <col min="5" max="5" width="9.140625" style="494"/>
    <col min="6" max="6" width="11.7109375" style="494" bestFit="1" customWidth="1"/>
    <col min="7" max="20" width="9.140625" style="494"/>
    <col min="21" max="21" width="12" style="494" bestFit="1" customWidth="1"/>
    <col min="22" max="16384" width="9.140625" style="494"/>
  </cols>
  <sheetData>
    <row r="1" spans="1:25" ht="15.75">
      <c r="A1" s="492" t="s">
        <v>350</v>
      </c>
      <c r="B1" s="492"/>
      <c r="C1" s="492"/>
      <c r="D1" s="492"/>
      <c r="E1" s="492"/>
      <c r="F1" s="492"/>
      <c r="G1" s="492"/>
      <c r="H1" s="492"/>
      <c r="I1" s="492"/>
      <c r="J1" s="493"/>
      <c r="M1" s="762" t="s">
        <v>689</v>
      </c>
      <c r="N1" s="763"/>
      <c r="O1" s="763"/>
      <c r="P1" s="764" t="s">
        <v>350</v>
      </c>
      <c r="Q1" s="764"/>
      <c r="R1" s="764"/>
      <c r="S1" s="764"/>
      <c r="T1" s="764"/>
      <c r="U1" s="764"/>
      <c r="V1" s="764"/>
      <c r="W1" s="764"/>
      <c r="X1" s="764"/>
      <c r="Y1" s="763"/>
    </row>
    <row r="2" spans="1:25" ht="15.75">
      <c r="A2" s="495"/>
      <c r="B2" s="495"/>
      <c r="C2" s="495"/>
      <c r="D2" s="495"/>
      <c r="E2" s="495"/>
      <c r="F2" s="495"/>
      <c r="G2" s="495"/>
      <c r="H2" s="495"/>
      <c r="I2" s="495"/>
      <c r="M2" s="763"/>
      <c r="N2" s="763"/>
      <c r="O2" s="763"/>
      <c r="P2" s="764"/>
      <c r="Q2" s="764"/>
      <c r="R2" s="764"/>
      <c r="S2" s="764"/>
      <c r="T2" s="764"/>
      <c r="U2" s="764"/>
      <c r="V2" s="764"/>
      <c r="W2" s="764"/>
      <c r="X2" s="764"/>
      <c r="Y2" s="763"/>
    </row>
    <row r="3" spans="1:25" ht="15.75">
      <c r="A3" s="492" t="s">
        <v>351</v>
      </c>
      <c r="B3" s="492"/>
      <c r="C3" s="492"/>
      <c r="D3" s="496"/>
      <c r="E3" s="496"/>
      <c r="F3" s="496"/>
      <c r="G3" s="496"/>
      <c r="H3" s="496"/>
      <c r="I3" s="496"/>
      <c r="J3" s="497"/>
      <c r="M3" s="763"/>
      <c r="N3" s="763"/>
      <c r="O3" s="763"/>
      <c r="P3" s="764" t="s">
        <v>351</v>
      </c>
      <c r="Q3" s="764"/>
      <c r="R3" s="764"/>
      <c r="S3" s="764"/>
      <c r="T3" s="764"/>
      <c r="U3" s="764"/>
      <c r="V3" s="764"/>
      <c r="W3" s="764"/>
      <c r="X3" s="764"/>
      <c r="Y3" s="763"/>
    </row>
    <row r="6" spans="1:25">
      <c r="A6" s="498" t="s">
        <v>352</v>
      </c>
      <c r="B6" s="498"/>
      <c r="C6" s="499"/>
      <c r="D6" s="499"/>
      <c r="E6" s="499"/>
      <c r="F6" s="500"/>
      <c r="G6" s="499"/>
      <c r="H6" s="499"/>
      <c r="I6" s="501"/>
      <c r="J6" s="501"/>
      <c r="P6" s="498" t="s">
        <v>690</v>
      </c>
      <c r="Q6" s="498"/>
      <c r="R6" s="499"/>
      <c r="S6" s="499"/>
      <c r="T6" s="499"/>
      <c r="U6" s="500"/>
      <c r="V6" s="499"/>
      <c r="W6" s="499"/>
      <c r="X6" s="501"/>
      <c r="Y6" s="501"/>
    </row>
    <row r="7" spans="1:25">
      <c r="A7" s="502" t="s">
        <v>353</v>
      </c>
      <c r="B7" s="502"/>
      <c r="C7" s="499"/>
      <c r="D7" s="499"/>
      <c r="E7" s="499"/>
      <c r="F7" s="499"/>
      <c r="G7" s="499"/>
      <c r="H7" s="499"/>
      <c r="I7" s="501"/>
      <c r="J7" s="501"/>
      <c r="P7" s="502"/>
      <c r="Q7" s="502"/>
      <c r="R7" s="499"/>
      <c r="S7" s="499"/>
      <c r="T7" s="499"/>
      <c r="U7" s="499"/>
      <c r="V7" s="499"/>
      <c r="W7" s="499"/>
      <c r="X7" s="501"/>
      <c r="Y7" s="501"/>
    </row>
    <row r="8" spans="1:25">
      <c r="A8" s="503" t="s">
        <v>354</v>
      </c>
      <c r="B8" s="503"/>
      <c r="C8" s="503"/>
      <c r="D8" s="503"/>
      <c r="E8" s="499"/>
      <c r="F8" s="500">
        <f>F6*10%</f>
        <v>0</v>
      </c>
      <c r="G8" s="499"/>
      <c r="H8" s="499"/>
      <c r="I8" s="501"/>
      <c r="J8" s="501"/>
      <c r="P8" s="503"/>
      <c r="Q8" s="503"/>
      <c r="R8" s="503"/>
      <c r="S8" s="503"/>
      <c r="T8" s="499"/>
      <c r="U8" s="500"/>
      <c r="V8" s="499"/>
      <c r="W8" s="499"/>
      <c r="X8" s="501"/>
      <c r="Y8" s="501"/>
    </row>
    <row r="9" spans="1:25">
      <c r="A9" s="499"/>
      <c r="B9" s="499"/>
      <c r="C9" s="499"/>
      <c r="D9" s="499"/>
      <c r="E9" s="499"/>
      <c r="F9" s="499"/>
      <c r="G9" s="499"/>
      <c r="H9" s="499"/>
      <c r="I9" s="501"/>
      <c r="J9" s="501"/>
      <c r="P9" s="499"/>
      <c r="Q9" s="499"/>
      <c r="R9" s="499"/>
      <c r="S9" s="499"/>
      <c r="T9" s="499"/>
      <c r="U9" s="499"/>
      <c r="V9" s="499"/>
      <c r="W9" s="499"/>
      <c r="X9" s="501"/>
      <c r="Y9" s="501"/>
    </row>
    <row r="10" spans="1:25">
      <c r="A10" s="499" t="s">
        <v>355</v>
      </c>
      <c r="B10" s="499"/>
      <c r="C10" s="499"/>
      <c r="D10" s="499"/>
      <c r="E10" s="499"/>
      <c r="F10" s="500">
        <f>F6-F8</f>
        <v>0</v>
      </c>
      <c r="G10" s="499"/>
      <c r="H10" s="499"/>
      <c r="I10" s="501"/>
      <c r="J10" s="501"/>
      <c r="P10" s="499" t="s">
        <v>355</v>
      </c>
      <c r="Q10" s="499"/>
      <c r="R10" s="499"/>
      <c r="S10" s="499"/>
      <c r="T10" s="499"/>
      <c r="U10" s="500">
        <f>U6-U8</f>
        <v>0</v>
      </c>
      <c r="V10" s="499"/>
      <c r="W10" s="499"/>
      <c r="X10" s="501"/>
      <c r="Y10" s="501"/>
    </row>
    <row r="11" spans="1:25">
      <c r="A11" s="499"/>
      <c r="B11" s="499"/>
      <c r="C11" s="499"/>
      <c r="D11" s="499"/>
      <c r="E11" s="499"/>
      <c r="F11" s="499"/>
      <c r="G11" s="499"/>
      <c r="H11" s="499"/>
      <c r="I11" s="501"/>
      <c r="J11" s="501"/>
      <c r="P11" s="499"/>
      <c r="Q11" s="499"/>
      <c r="R11" s="499"/>
      <c r="S11" s="499"/>
      <c r="T11" s="499"/>
      <c r="U11" s="499"/>
      <c r="V11" s="499"/>
      <c r="W11" s="499"/>
      <c r="X11" s="501"/>
      <c r="Y11" s="501"/>
    </row>
    <row r="12" spans="1:25">
      <c r="A12" s="499" t="s">
        <v>356</v>
      </c>
      <c r="B12" s="499"/>
      <c r="C12" s="499"/>
      <c r="D12" s="499"/>
      <c r="E12" s="499"/>
      <c r="F12" s="504">
        <v>0</v>
      </c>
      <c r="G12" s="499"/>
      <c r="H12" s="499"/>
      <c r="I12" s="501"/>
      <c r="J12" s="501"/>
      <c r="P12" s="499" t="s">
        <v>356</v>
      </c>
      <c r="Q12" s="499"/>
      <c r="R12" s="499"/>
      <c r="S12" s="499"/>
      <c r="T12" s="499"/>
      <c r="U12" s="504">
        <v>0</v>
      </c>
      <c r="V12" s="499"/>
      <c r="W12" s="499"/>
      <c r="X12" s="501"/>
      <c r="Y12" s="501"/>
    </row>
    <row r="13" spans="1:25">
      <c r="A13" s="499"/>
      <c r="B13" s="499"/>
      <c r="C13" s="499"/>
      <c r="D13" s="499"/>
      <c r="E13" s="499"/>
      <c r="F13" s="499"/>
      <c r="G13" s="499"/>
      <c r="H13" s="499"/>
      <c r="I13" s="501"/>
      <c r="J13" s="501"/>
      <c r="P13" s="499"/>
      <c r="Q13" s="499"/>
      <c r="R13" s="499"/>
      <c r="S13" s="499"/>
      <c r="T13" s="499"/>
      <c r="U13" s="499"/>
      <c r="V13" s="499"/>
      <c r="W13" s="499"/>
      <c r="X13" s="501"/>
      <c r="Y13" s="501"/>
    </row>
    <row r="14" spans="1:25">
      <c r="A14" s="499" t="s">
        <v>191</v>
      </c>
      <c r="B14" s="499"/>
      <c r="C14" s="499"/>
      <c r="D14" s="499"/>
      <c r="E14" s="499"/>
      <c r="F14" s="500">
        <f>F10-F12</f>
        <v>0</v>
      </c>
      <c r="G14" s="499"/>
      <c r="H14" s="499"/>
      <c r="I14" s="501"/>
      <c r="J14" s="501"/>
      <c r="P14" s="499" t="s">
        <v>191</v>
      </c>
      <c r="Q14" s="499"/>
      <c r="R14" s="499"/>
      <c r="S14" s="499"/>
      <c r="T14" s="499"/>
      <c r="U14" s="500">
        <f>U10-U12</f>
        <v>0</v>
      </c>
      <c r="V14" s="499"/>
      <c r="W14" s="499"/>
      <c r="X14" s="501"/>
      <c r="Y14" s="501"/>
    </row>
    <row r="15" spans="1:25">
      <c r="A15" s="499"/>
      <c r="B15" s="499"/>
      <c r="C15" s="499"/>
      <c r="D15" s="499"/>
      <c r="E15" s="499"/>
      <c r="F15" s="499"/>
      <c r="G15" s="499"/>
      <c r="H15" s="499"/>
      <c r="I15" s="501"/>
      <c r="J15" s="501"/>
      <c r="P15" s="499"/>
      <c r="Q15" s="499"/>
      <c r="R15" s="499"/>
      <c r="S15" s="499"/>
      <c r="T15" s="499"/>
      <c r="U15" s="499"/>
      <c r="V15" s="499"/>
      <c r="W15" s="499"/>
      <c r="X15" s="501"/>
      <c r="Y15" s="501"/>
    </row>
    <row r="16" spans="1:25">
      <c r="A16" s="498" t="s">
        <v>357</v>
      </c>
      <c r="B16" s="498"/>
      <c r="C16" s="498"/>
      <c r="D16" s="498"/>
      <c r="E16" s="498"/>
      <c r="F16" s="504">
        <v>0</v>
      </c>
      <c r="G16" s="499"/>
      <c r="H16" s="499"/>
      <c r="I16" s="501"/>
      <c r="J16" s="501"/>
      <c r="P16" s="498"/>
      <c r="Q16" s="498"/>
      <c r="R16" s="498"/>
      <c r="S16" s="498"/>
      <c r="T16" s="498"/>
      <c r="U16" s="504"/>
      <c r="V16" s="499"/>
      <c r="W16" s="499"/>
      <c r="X16" s="501"/>
      <c r="Y16" s="501"/>
    </row>
    <row r="17" spans="1:25">
      <c r="A17" s="502" t="s">
        <v>358</v>
      </c>
      <c r="B17" s="502"/>
      <c r="C17" s="502"/>
      <c r="D17" s="502"/>
      <c r="E17" s="502"/>
      <c r="F17" s="504">
        <f>F16*90%</f>
        <v>0</v>
      </c>
      <c r="G17" s="499"/>
      <c r="H17" s="499"/>
      <c r="I17" s="501"/>
      <c r="J17" s="501"/>
      <c r="P17" s="502"/>
      <c r="Q17" s="502"/>
      <c r="R17" s="502"/>
      <c r="S17" s="502"/>
      <c r="T17" s="502"/>
      <c r="U17" s="504"/>
      <c r="V17" s="499"/>
      <c r="W17" s="499"/>
      <c r="X17" s="501"/>
      <c r="Y17" s="501"/>
    </row>
    <row r="18" spans="1:25">
      <c r="A18" s="499"/>
      <c r="B18" s="499"/>
      <c r="C18" s="499"/>
      <c r="D18" s="499"/>
      <c r="E18" s="499"/>
      <c r="F18" s="499"/>
      <c r="G18" s="499"/>
      <c r="H18" s="499"/>
      <c r="I18" s="501"/>
      <c r="J18" s="501"/>
      <c r="P18" s="499"/>
      <c r="Q18" s="499"/>
      <c r="R18" s="499"/>
      <c r="S18" s="499"/>
      <c r="T18" s="499"/>
      <c r="U18" s="499"/>
      <c r="V18" s="499"/>
      <c r="W18" s="499"/>
      <c r="X18" s="501"/>
      <c r="Y18" s="501"/>
    </row>
    <row r="19" spans="1:25">
      <c r="A19" s="499" t="s">
        <v>359</v>
      </c>
      <c r="B19" s="499"/>
      <c r="C19" s="499"/>
      <c r="D19" s="499"/>
      <c r="E19" s="499"/>
      <c r="F19" s="500">
        <f>F14-F17</f>
        <v>0</v>
      </c>
      <c r="G19" s="499"/>
      <c r="H19" s="499"/>
      <c r="I19" s="501"/>
      <c r="J19" s="501"/>
      <c r="P19" s="499" t="s">
        <v>359</v>
      </c>
      <c r="Q19" s="499"/>
      <c r="R19" s="499"/>
      <c r="S19" s="499"/>
      <c r="T19" s="499"/>
      <c r="U19" s="500">
        <f>U14-U17</f>
        <v>0</v>
      </c>
      <c r="V19" s="499"/>
      <c r="W19" s="499"/>
      <c r="X19" s="501"/>
      <c r="Y19" s="501"/>
    </row>
    <row r="20" spans="1:25">
      <c r="A20" s="499"/>
      <c r="B20" s="499"/>
      <c r="C20" s="499"/>
      <c r="D20" s="499"/>
      <c r="E20" s="499"/>
      <c r="F20" s="499"/>
      <c r="G20" s="499"/>
      <c r="H20" s="499"/>
      <c r="I20" s="501"/>
      <c r="J20" s="501"/>
      <c r="P20" s="499"/>
      <c r="Q20" s="499"/>
      <c r="R20" s="499"/>
      <c r="S20" s="499"/>
      <c r="T20" s="499"/>
      <c r="U20" s="499"/>
      <c r="V20" s="499"/>
      <c r="W20" s="499"/>
      <c r="X20" s="501"/>
      <c r="Y20" s="501"/>
    </row>
    <row r="21" spans="1:25">
      <c r="A21" s="499"/>
      <c r="B21" s="499"/>
      <c r="C21" s="499"/>
      <c r="D21" s="499"/>
      <c r="E21" s="499"/>
      <c r="F21" s="499"/>
      <c r="G21" s="499"/>
      <c r="H21" s="499"/>
      <c r="I21" s="501"/>
      <c r="J21" s="501"/>
      <c r="P21" s="499"/>
      <c r="Q21" s="499"/>
      <c r="R21" s="499"/>
      <c r="S21" s="499"/>
      <c r="T21" s="499"/>
      <c r="U21" s="499"/>
      <c r="V21" s="499"/>
      <c r="W21" s="499"/>
      <c r="X21" s="501"/>
      <c r="Y21" s="501"/>
    </row>
    <row r="22" spans="1:25">
      <c r="A22" s="499" t="s">
        <v>362</v>
      </c>
      <c r="B22" s="499"/>
      <c r="C22" s="499"/>
      <c r="D22" s="499"/>
      <c r="E22" s="499"/>
      <c r="F22" s="499">
        <v>360</v>
      </c>
      <c r="G22" s="499"/>
      <c r="H22" s="499"/>
      <c r="I22" s="501"/>
      <c r="J22" s="501"/>
      <c r="P22" s="499" t="s">
        <v>362</v>
      </c>
      <c r="Q22" s="499"/>
      <c r="R22" s="499"/>
      <c r="S22" s="499"/>
      <c r="T22" s="499"/>
      <c r="U22" s="499">
        <v>240</v>
      </c>
      <c r="V22" s="499"/>
      <c r="W22" s="499"/>
      <c r="X22" s="501"/>
      <c r="Y22" s="501"/>
    </row>
    <row r="23" spans="1:25">
      <c r="A23" s="503" t="s">
        <v>360</v>
      </c>
      <c r="B23" s="503"/>
      <c r="C23" s="503"/>
      <c r="D23" s="503"/>
      <c r="E23" s="503"/>
      <c r="F23" s="505">
        <f>F19/F22</f>
        <v>0</v>
      </c>
      <c r="G23" s="499"/>
      <c r="H23" s="499"/>
      <c r="I23" s="501"/>
      <c r="J23" s="501"/>
      <c r="P23" s="503" t="s">
        <v>360</v>
      </c>
      <c r="Q23" s="503"/>
      <c r="R23" s="503"/>
      <c r="S23" s="503"/>
      <c r="T23" s="503"/>
      <c r="U23" s="505">
        <f>U19/U22</f>
        <v>0</v>
      </c>
      <c r="V23" s="499"/>
      <c r="W23" s="499"/>
      <c r="X23" s="501"/>
      <c r="Y23" s="501"/>
    </row>
    <row r="24" spans="1:25">
      <c r="A24" s="499"/>
      <c r="B24" s="499"/>
      <c r="C24" s="499"/>
      <c r="D24" s="499"/>
      <c r="E24" s="499"/>
      <c r="F24" s="499"/>
      <c r="G24" s="499"/>
      <c r="H24" s="499"/>
      <c r="I24" s="501"/>
      <c r="J24" s="501"/>
      <c r="P24" s="499"/>
      <c r="Q24" s="499"/>
      <c r="R24" s="499"/>
      <c r="S24" s="499"/>
      <c r="T24" s="499"/>
      <c r="U24" s="499"/>
      <c r="V24" s="499"/>
      <c r="W24" s="499"/>
      <c r="X24" s="501"/>
      <c r="Y24" s="501"/>
    </row>
    <row r="25" spans="1:25">
      <c r="A25" s="499"/>
      <c r="B25" s="499"/>
      <c r="C25" s="499"/>
      <c r="D25" s="499"/>
      <c r="E25" s="499"/>
      <c r="F25" s="499"/>
      <c r="G25" s="499"/>
      <c r="H25" s="499"/>
      <c r="I25" s="501"/>
      <c r="J25" s="501"/>
      <c r="P25" s="499"/>
      <c r="Q25" s="499"/>
      <c r="R25" s="499"/>
      <c r="S25" s="499"/>
      <c r="T25" s="499"/>
      <c r="U25" s="499"/>
      <c r="V25" s="499"/>
      <c r="W25" s="499"/>
      <c r="X25" s="501"/>
      <c r="Y25" s="501"/>
    </row>
    <row r="26" spans="1:25">
      <c r="A26" s="499"/>
      <c r="B26" s="499"/>
      <c r="C26" s="499"/>
      <c r="D26" s="499"/>
      <c r="E26" s="499"/>
      <c r="F26" s="499"/>
      <c r="G26" s="499"/>
      <c r="H26" s="499"/>
      <c r="I26" s="501"/>
      <c r="J26" s="501"/>
      <c r="P26" s="499"/>
      <c r="Q26" s="499"/>
      <c r="R26" s="499"/>
      <c r="S26" s="499"/>
      <c r="T26" s="499"/>
      <c r="U26" s="499"/>
      <c r="V26" s="499"/>
      <c r="W26" s="499"/>
      <c r="X26" s="501"/>
      <c r="Y26" s="50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295C7823CDA947BC51D71C451F2205" ma:contentTypeVersion="6" ma:contentTypeDescription="Create a new document." ma:contentTypeScope="" ma:versionID="52a3f9984fc216fc4fdaf0bf5b8f3469">
  <xsd:schema xmlns:xsd="http://www.w3.org/2001/XMLSchema" xmlns:xs="http://www.w3.org/2001/XMLSchema" xmlns:p="http://schemas.microsoft.com/office/2006/metadata/properties" xmlns:ns2="5d853e5b-3891-477e-ab16-fdd4a0ce068d" xmlns:ns3="f046890e-8cd8-4702-82f4-1004a084fa49" targetNamespace="http://schemas.microsoft.com/office/2006/metadata/properties" ma:root="true" ma:fieldsID="5346e42956f2570e1405c07b67ae48cf" ns2:_="" ns3:_="">
    <xsd:import namespace="5d853e5b-3891-477e-ab16-fdd4a0ce068d"/>
    <xsd:import namespace="f046890e-8cd8-4702-82f4-1004a084fa4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853e5b-3891-477e-ab16-fdd4a0ce06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046890e-8cd8-4702-82f4-1004a084fa4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12823F-A9B5-409B-9125-CEB1308E6D04}">
  <ds:schemaRefs>
    <ds:schemaRef ds:uri="http://schemas.microsoft.com/sharepoint/v3/contenttype/forms"/>
  </ds:schemaRefs>
</ds:datastoreItem>
</file>

<file path=customXml/itemProps2.xml><?xml version="1.0" encoding="utf-8"?>
<ds:datastoreItem xmlns:ds="http://schemas.openxmlformats.org/officeDocument/2006/customXml" ds:itemID="{A960EBDC-F4EB-4AE7-B0DC-F6931C3C38E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FD59764-34D0-45C5-BBA2-DD5C2463FA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853e5b-3891-477e-ab16-fdd4a0ce068d"/>
    <ds:schemaRef ds:uri="f046890e-8cd8-4702-82f4-1004a084fa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DTI Worksheet</vt:lpstr>
      <vt:lpstr>Income - B1</vt:lpstr>
      <vt:lpstr>Income - B2</vt:lpstr>
      <vt:lpstr>Income Addtnl</vt:lpstr>
      <vt:lpstr>AGI - B1</vt:lpstr>
      <vt:lpstr>AGI - B2</vt:lpstr>
      <vt:lpstr>SAM - B1</vt:lpstr>
      <vt:lpstr>SAM - B2</vt:lpstr>
      <vt:lpstr>Emp Related Asset</vt:lpstr>
      <vt:lpstr>Schedule C</vt:lpstr>
      <vt:lpstr>Rental - Ind (1038)</vt:lpstr>
      <vt:lpstr>Rental - Bus (1039)</vt:lpstr>
      <vt:lpstr>Mileage Depreciation</vt:lpstr>
      <vt:lpstr>Bank Statement Analysis</vt:lpstr>
      <vt:lpstr>Assets</vt:lpstr>
      <vt:lpstr>UW Checklist</vt:lpstr>
      <vt:lpstr>Appraisal Checklist</vt:lpstr>
      <vt:lpstr>Compliance Checklist</vt:lpstr>
      <vt:lpstr>'DTI Worksheet'!Print_Area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Johnston</dc:creator>
  <cp:lastModifiedBy>Dawn Johnston</cp:lastModifiedBy>
  <cp:lastPrinted>2016-02-17T17:54:52Z</cp:lastPrinted>
  <dcterms:created xsi:type="dcterms:W3CDTF">2015-11-19T00:30:18Z</dcterms:created>
  <dcterms:modified xsi:type="dcterms:W3CDTF">2024-06-11T21:29:53Z</dcterms:modified>
</cp:coreProperties>
</file>